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<sst xmlns="http://schemas.openxmlformats.org/spreadsheetml/2006/main" count="1388" uniqueCount="226">
  <si>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</si>
  <si>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</si>
  <si>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</si>
  <si>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</si>
  <si>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</si>
  <si>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</si>
  <si>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</si>
  <si>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</si>
  <si>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</si>
  <si>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</si>
  <si>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</si>
  <si>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</si>
  <si>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</si>
  <si>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</si>
  <si>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</si>
  <si>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</si>
  <si>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</si>
  <si>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</si>
  <si>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</si>
  <si>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</si>
  <si>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</si>
  <si>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</si>
  <si>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</si>
  <si>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</si>
  <si>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46</t>
  </si>
  <si>
    <t>50</t>
  </si>
  <si>
    <t>54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</si>
  <si>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</si>
  <si>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</si>
  <si>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</si>
  <si>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</si>
  <si>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</si>
  <si>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</si>
  <si>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</si>
  <si>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</si>
  <si>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</si>
  <si>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</si>
  <si>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</si>
  <si>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</si>
  <si>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</si>
  <si>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</si>
  <si>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</si>
  <si>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</si>
  <si>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</si>
  <si>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</si>
  <si>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</si>
  <si>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</si>
  <si>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</si>
  <si>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</si>
  <si>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</si>
  <si>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Кольская ул.</t>
  </si>
  <si>
    <t>Пушкинская ул.</t>
  </si>
  <si>
    <t>4,2</t>
  </si>
  <si>
    <t>454,4</t>
  </si>
  <si>
    <t>462,2</t>
  </si>
  <si>
    <t>465,8</t>
  </si>
  <si>
    <t>472,9</t>
  </si>
  <si>
    <t>457,6</t>
  </si>
  <si>
    <t>462,8</t>
  </si>
  <si>
    <t>Добролюбова ул.</t>
  </si>
  <si>
    <t>Ильича ул.</t>
  </si>
  <si>
    <t>50,3</t>
  </si>
  <si>
    <t>50,2</t>
  </si>
  <si>
    <t>Каботажная ул.</t>
  </si>
  <si>
    <t>Кутузова И.М. ул.</t>
  </si>
  <si>
    <t>Партизанская ул.</t>
  </si>
  <si>
    <t>Репина ул.</t>
  </si>
  <si>
    <t>Титова ул.</t>
  </si>
  <si>
    <t>Тельмана ул.</t>
  </si>
  <si>
    <t>Ударников, ул.</t>
  </si>
  <si>
    <t>Титова, ул.</t>
  </si>
  <si>
    <t>Бергавинова ул.</t>
  </si>
  <si>
    <t>Целлюлозная, ул.</t>
  </si>
  <si>
    <t xml:space="preserve">Орджоникидзе ул., </t>
  </si>
  <si>
    <t>Ильича, ул.</t>
  </si>
  <si>
    <t>Кольская, ул.</t>
  </si>
  <si>
    <t>Мичурина ул.</t>
  </si>
  <si>
    <t>Ударникова ул.</t>
  </si>
  <si>
    <t>Индустриальная, ул.</t>
  </si>
  <si>
    <t>Добролюбова, ул.</t>
  </si>
  <si>
    <t>Каботажная, ул.</t>
  </si>
  <si>
    <t>Кировская ул.</t>
  </si>
  <si>
    <t>Титова,ул</t>
  </si>
  <si>
    <t>18,1</t>
  </si>
  <si>
    <t>12,1</t>
  </si>
  <si>
    <t>12,2</t>
  </si>
  <si>
    <t>16,1</t>
  </si>
  <si>
    <t>15,1</t>
  </si>
  <si>
    <t>54,1</t>
  </si>
  <si>
    <t>26,3</t>
  </si>
  <si>
    <t>11,1</t>
  </si>
  <si>
    <t>2,1</t>
  </si>
  <si>
    <t>28,2</t>
  </si>
  <si>
    <t>2,2</t>
  </si>
  <si>
    <t>482,6</t>
  </si>
  <si>
    <t>591,1</t>
  </si>
  <si>
    <t>723,5</t>
  </si>
  <si>
    <t>461,3</t>
  </si>
  <si>
    <t>427</t>
  </si>
  <si>
    <t>1363,5</t>
  </si>
  <si>
    <t>582,8</t>
  </si>
  <si>
    <t>580,5</t>
  </si>
  <si>
    <t>552,2</t>
  </si>
  <si>
    <t>564,4</t>
  </si>
  <si>
    <t>603,3</t>
  </si>
  <si>
    <t>346</t>
  </si>
  <si>
    <t>809</t>
  </si>
  <si>
    <t>623,9</t>
  </si>
  <si>
    <t>579,9</t>
  </si>
  <si>
    <t>464,9</t>
  </si>
  <si>
    <t>523</t>
  </si>
  <si>
    <t>728,3</t>
  </si>
  <si>
    <t>563</t>
  </si>
  <si>
    <t>457,4</t>
  </si>
  <si>
    <t>504,9</t>
  </si>
  <si>
    <t>475,3</t>
  </si>
  <si>
    <t>460,5</t>
  </si>
  <si>
    <t>563,7</t>
  </si>
  <si>
    <t>728,9</t>
  </si>
  <si>
    <t>462,7</t>
  </si>
  <si>
    <t>516,5</t>
  </si>
  <si>
    <t>516,9</t>
  </si>
  <si>
    <t>513,6</t>
  </si>
  <si>
    <t>472,5</t>
  </si>
  <si>
    <t>476,9</t>
  </si>
  <si>
    <t>473,8</t>
  </si>
  <si>
    <t>525,3</t>
  </si>
  <si>
    <t>481,7</t>
  </si>
  <si>
    <t>876,7</t>
  </si>
  <si>
    <t>475</t>
  </si>
  <si>
    <t>455,9</t>
  </si>
  <si>
    <t>575,9</t>
  </si>
  <si>
    <t>428,9</t>
  </si>
  <si>
    <t>727,7</t>
  </si>
  <si>
    <t>419,5</t>
  </si>
  <si>
    <t>595,4</t>
  </si>
  <si>
    <t>739,9</t>
  </si>
  <si>
    <t>974,4</t>
  </si>
  <si>
    <t>568,3</t>
  </si>
  <si>
    <t>663,9</t>
  </si>
  <si>
    <t>531,4</t>
  </si>
  <si>
    <t>421,7</t>
  </si>
  <si>
    <t>346,4</t>
  </si>
  <si>
    <t>473,4</t>
  </si>
  <si>
    <t>487,5</t>
  </si>
  <si>
    <t>543,7</t>
  </si>
  <si>
    <t>586,9</t>
  </si>
  <si>
    <t>437,3</t>
  </si>
  <si>
    <t>431,2</t>
  </si>
  <si>
    <t>468,8</t>
  </si>
  <si>
    <t>609,3</t>
  </si>
  <si>
    <t>552,9</t>
  </si>
  <si>
    <t>503,9</t>
  </si>
  <si>
    <t>525,6</t>
  </si>
  <si>
    <t>507,2</t>
  </si>
  <si>
    <t>506,5</t>
  </si>
  <si>
    <t>497,9</t>
  </si>
  <si>
    <t>516</t>
  </si>
  <si>
    <t>526,6</t>
  </si>
  <si>
    <t>518,4</t>
  </si>
  <si>
    <t>548,9</t>
  </si>
  <si>
    <t>463</t>
  </si>
  <si>
    <t>445,5</t>
  </si>
  <si>
    <t>523,8</t>
  </si>
  <si>
    <t>565,1</t>
  </si>
  <si>
    <t>430,7</t>
  </si>
  <si>
    <t>Красных маршалов ул.</t>
  </si>
  <si>
    <t>Горького,ул.</t>
  </si>
  <si>
    <t xml:space="preserve">Бергавинова ул. </t>
  </si>
  <si>
    <t>Мичурина, ул.</t>
  </si>
  <si>
    <t>Ильича, ул</t>
  </si>
  <si>
    <t>Репина, ул.</t>
  </si>
  <si>
    <t>Пушкинская, ул.</t>
  </si>
  <si>
    <t>24,1</t>
  </si>
  <si>
    <t>24,2</t>
  </si>
  <si>
    <t>39,2</t>
  </si>
  <si>
    <t>634,9</t>
  </si>
  <si>
    <t>554,5</t>
  </si>
  <si>
    <t>994,1</t>
  </si>
  <si>
    <t>448</t>
  </si>
  <si>
    <t>565</t>
  </si>
  <si>
    <t>566,1</t>
  </si>
  <si>
    <t>505,2</t>
  </si>
  <si>
    <t>509,2</t>
  </si>
  <si>
    <t>568,9</t>
  </si>
  <si>
    <t>479,9</t>
  </si>
  <si>
    <t>557,3</t>
  </si>
  <si>
    <t>451,2</t>
  </si>
  <si>
    <t>719,4</t>
  </si>
  <si>
    <t>454,3</t>
  </si>
  <si>
    <t>479,4</t>
  </si>
  <si>
    <t>462,4</t>
  </si>
  <si>
    <t>466,7</t>
  </si>
  <si>
    <t>420,4</t>
  </si>
  <si>
    <t>886,1</t>
  </si>
  <si>
    <t>533,8</t>
  </si>
  <si>
    <t>24,3</t>
  </si>
  <si>
    <t>26,1</t>
  </si>
  <si>
    <t>50,1</t>
  </si>
  <si>
    <t>462,1</t>
  </si>
  <si>
    <t>465,9</t>
  </si>
  <si>
    <t>467,9</t>
  </si>
  <si>
    <t>46,1</t>
  </si>
  <si>
    <t>Лот 1 Территориальный округ Северный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</si>
  <si>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</si>
  <si>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</si>
  <si>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415,8</t>
  </si>
  <si>
    <t>Ударников,ул.</t>
  </si>
  <si>
    <t>598,3</t>
  </si>
  <si>
    <t>ДОБРОЛЮБОВА ул.</t>
  </si>
  <si>
    <t>ХИМИКОВ ул.</t>
  </si>
  <si>
    <t>21 корп.,11</t>
  </si>
  <si>
    <t>Партизанская, ул</t>
  </si>
  <si>
    <t xml:space="preserve"> 64, к.орп 1</t>
  </si>
  <si>
    <t xml:space="preserve"> 64, к.орп 2</t>
  </si>
  <si>
    <t>Орджоникидзе, ул.</t>
  </si>
  <si>
    <t>Партизанская, ул.</t>
  </si>
  <si>
    <t>целлюлозная, ул.</t>
  </si>
  <si>
    <t>33, корп.1</t>
  </si>
  <si>
    <t>35</t>
  </si>
  <si>
    <t>35, корп.1</t>
  </si>
  <si>
    <t>37</t>
  </si>
  <si>
    <t>23, корп.1</t>
  </si>
  <si>
    <t>28, корп.1</t>
  </si>
  <si>
    <t>4.Проведение технической инвентаризации</t>
  </si>
  <si>
    <t>1 раз в 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</si>
</sst>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8" xfId="52" applyNumberFormat="1" applyFont="1" applyFill="1" applyBorder="1" applyAlignment="1">
      <alignment horizontal="left" wrapText="1"/>
      <protection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20" xfId="52" applyNumberFormat="1" applyFont="1" applyFill="1" applyBorder="1" applyAlignment="1">
      <alignment horizontal="left" wrapText="1"/>
      <protection/>
    </xf>
    <xf numFmtId="175" fontId="4" fillId="33" borderId="10" xfId="52" applyNumberFormat="1" applyFont="1" applyFill="1" applyBorder="1" applyAlignment="1">
      <alignment horizontal="left" wrapText="1"/>
      <protection/>
    </xf>
    <xf numFmtId="49" fontId="4" fillId="33" borderId="21" xfId="0" applyNumberFormat="1" applyFont="1" applyFill="1" applyBorder="1" applyAlignment="1">
      <alignment horizontal="left" wrapText="1"/>
    </xf>
    <xf numFmtId="49" fontId="4" fillId="33" borderId="10" xfId="52" applyNumberFormat="1" applyFont="1" applyFill="1" applyBorder="1" applyAlignment="1">
      <alignment horizontal="left" wrapText="1"/>
      <protection/>
    </xf>
    <xf numFmtId="49" fontId="4" fillId="33" borderId="22" xfId="52" applyNumberFormat="1" applyFont="1" applyFill="1" applyBorder="1" applyAlignment="1">
      <alignment horizontal="left" wrapText="1"/>
      <protection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52" applyNumberFormat="1" applyFont="1" applyFill="1" applyBorder="1" applyAlignment="1">
      <alignment horizontal="center" wrapText="1"/>
      <protection/>
    </xf>
    <xf numFmtId="0" fontId="1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center"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49" fontId="4" fillId="33" borderId="27" xfId="52" applyNumberFormat="1" applyFont="1" applyFill="1" applyBorder="1" applyAlignment="1">
      <alignment horizontal="left" wrapText="1"/>
      <protection/>
    </xf>
    <xf numFmtId="172" fontId="1" fillId="33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11"/>
  <sheetViews>
    <sheetView tabSelected="1" zoomScale="82" zoomScaleNormal="82" zoomScaleSheetLayoutView="100" zoomScalePageLayoutView="34" workbookViewId="0" topLeftCell="A1">
      <selection activeCell="A4" sqref="A4:B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104" width="12.75390625" style="1" customWidth="1"/>
    <col min="105" max="105" width="12.75390625" style="27" customWidth="1"/>
    <col min="106" max="115" width="12.75390625" style="1" customWidth="1"/>
    <col min="116" max="116" width="14.25390625" style="1" customWidth="1"/>
    <col min="117" max="128" width="12.75390625" style="1" customWidth="1"/>
    <col min="129" max="129" width="15.25390625" style="1" customWidth="1"/>
    <col min="130" max="16384" width="9.125" style="1" customWidth="1"/>
  </cols>
  <sheetData>
    <row r="1" spans="2:105" s="5" customFormat="1" ht="27" customHeight="1">
      <c r="B1" s="6"/>
      <c r="C1" s="58" t="s">
        <v>204</v>
      </c>
      <c r="D1" s="58"/>
      <c r="E1" s="58"/>
      <c r="F1" s="58"/>
      <c r="G1" s="9"/>
      <c r="CN1" s="9"/>
      <c r="DA1" s="27"/>
    </row>
    <row r="2" spans="2:105" s="5" customFormat="1" ht="41.25" customHeight="1">
      <c r="B2" s="7"/>
      <c r="C2" s="58" t="s">
        <v>205</v>
      </c>
      <c r="D2" s="58"/>
      <c r="E2" s="58"/>
      <c r="F2" s="58"/>
      <c r="G2" s="40"/>
      <c r="CN2" s="9"/>
      <c r="DA2" s="27"/>
    </row>
    <row r="3" spans="1:105" s="8" customFormat="1" ht="63" customHeight="1">
      <c r="A3" s="59" t="s">
        <v>20</v>
      </c>
      <c r="B3" s="59"/>
      <c r="DA3" s="42"/>
    </row>
    <row r="4" spans="1:105" s="5" customFormat="1" ht="18.75" customHeight="1">
      <c r="A4" s="62" t="s">
        <v>203</v>
      </c>
      <c r="B4" s="62"/>
      <c r="DA4" s="27"/>
    </row>
    <row r="5" spans="1:128" s="9" customFormat="1" ht="39" customHeight="1">
      <c r="A5" s="60" t="s">
        <v>7</v>
      </c>
      <c r="B5" s="61" t="s">
        <v>8</v>
      </c>
      <c r="C5" s="29" t="s">
        <v>50</v>
      </c>
      <c r="D5" s="29" t="s">
        <v>50</v>
      </c>
      <c r="E5" s="29" t="s">
        <v>50</v>
      </c>
      <c r="F5" s="29" t="s">
        <v>50</v>
      </c>
      <c r="G5" s="29" t="s">
        <v>50</v>
      </c>
      <c r="H5" s="29" t="s">
        <v>51</v>
      </c>
      <c r="I5" s="29" t="s">
        <v>59</v>
      </c>
      <c r="J5" s="32" t="s">
        <v>60</v>
      </c>
      <c r="K5" s="32" t="s">
        <v>60</v>
      </c>
      <c r="L5" s="32" t="s">
        <v>60</v>
      </c>
      <c r="M5" s="36" t="s">
        <v>51</v>
      </c>
      <c r="N5" s="71" t="s">
        <v>59</v>
      </c>
      <c r="O5" s="29" t="s">
        <v>59</v>
      </c>
      <c r="P5" s="32" t="s">
        <v>63</v>
      </c>
      <c r="Q5" s="32" t="s">
        <v>64</v>
      </c>
      <c r="R5" s="32" t="s">
        <v>64</v>
      </c>
      <c r="S5" s="32" t="s">
        <v>65</v>
      </c>
      <c r="T5" s="32" t="s">
        <v>65</v>
      </c>
      <c r="U5" s="32" t="s">
        <v>65</v>
      </c>
      <c r="V5" s="32" t="s">
        <v>51</v>
      </c>
      <c r="W5" s="32" t="s">
        <v>51</v>
      </c>
      <c r="X5" s="32" t="s">
        <v>51</v>
      </c>
      <c r="Y5" s="32" t="s">
        <v>51</v>
      </c>
      <c r="Z5" s="32" t="s">
        <v>66</v>
      </c>
      <c r="AA5" s="32" t="s">
        <v>66</v>
      </c>
      <c r="AB5" s="32" t="s">
        <v>66</v>
      </c>
      <c r="AC5" s="32" t="s">
        <v>67</v>
      </c>
      <c r="AD5" s="32" t="s">
        <v>67</v>
      </c>
      <c r="AE5" s="32" t="s">
        <v>67</v>
      </c>
      <c r="AF5" s="32" t="s">
        <v>68</v>
      </c>
      <c r="AG5" s="32" t="s">
        <v>69</v>
      </c>
      <c r="AH5" s="32" t="s">
        <v>69</v>
      </c>
      <c r="AI5" s="32" t="s">
        <v>70</v>
      </c>
      <c r="AJ5" s="32" t="s">
        <v>64</v>
      </c>
      <c r="AK5" s="32" t="s">
        <v>71</v>
      </c>
      <c r="AL5" s="32" t="s">
        <v>72</v>
      </c>
      <c r="AM5" s="32" t="s">
        <v>73</v>
      </c>
      <c r="AN5" s="32" t="s">
        <v>74</v>
      </c>
      <c r="AO5" s="32" t="s">
        <v>74</v>
      </c>
      <c r="AP5" s="32" t="s">
        <v>74</v>
      </c>
      <c r="AQ5" s="32" t="s">
        <v>75</v>
      </c>
      <c r="AR5" s="32" t="s">
        <v>75</v>
      </c>
      <c r="AS5" s="32" t="s">
        <v>75</v>
      </c>
      <c r="AT5" s="32" t="s">
        <v>75</v>
      </c>
      <c r="AU5" s="32" t="s">
        <v>59</v>
      </c>
      <c r="AV5" s="32" t="s">
        <v>59</v>
      </c>
      <c r="AW5" s="32" t="s">
        <v>59</v>
      </c>
      <c r="AX5" s="32" t="s">
        <v>63</v>
      </c>
      <c r="AY5" s="32" t="s">
        <v>76</v>
      </c>
      <c r="AZ5" s="32" t="s">
        <v>73</v>
      </c>
      <c r="BA5" s="32" t="s">
        <v>65</v>
      </c>
      <c r="BB5" s="32" t="s">
        <v>66</v>
      </c>
      <c r="BC5" s="32" t="s">
        <v>66</v>
      </c>
      <c r="BD5" s="32" t="s">
        <v>66</v>
      </c>
      <c r="BE5" s="32" t="s">
        <v>66</v>
      </c>
      <c r="BF5" s="32" t="s">
        <v>67</v>
      </c>
      <c r="BG5" s="32" t="s">
        <v>77</v>
      </c>
      <c r="BH5" s="32" t="s">
        <v>77</v>
      </c>
      <c r="BI5" s="32" t="s">
        <v>77</v>
      </c>
      <c r="BJ5" s="32" t="s">
        <v>77</v>
      </c>
      <c r="BK5" s="32" t="s">
        <v>77</v>
      </c>
      <c r="BL5" s="32" t="s">
        <v>59</v>
      </c>
      <c r="BM5" s="32" t="s">
        <v>59</v>
      </c>
      <c r="BN5" s="32" t="s">
        <v>59</v>
      </c>
      <c r="BO5" s="32" t="s">
        <v>78</v>
      </c>
      <c r="BP5" s="32" t="s">
        <v>78</v>
      </c>
      <c r="BQ5" s="32" t="s">
        <v>78</v>
      </c>
      <c r="BR5" s="32" t="s">
        <v>63</v>
      </c>
      <c r="BS5" s="32" t="s">
        <v>64</v>
      </c>
      <c r="BT5" s="32" t="s">
        <v>64</v>
      </c>
      <c r="BU5" s="32" t="s">
        <v>65</v>
      </c>
      <c r="BV5" s="32" t="s">
        <v>66</v>
      </c>
      <c r="BW5" s="32" t="s">
        <v>66</v>
      </c>
      <c r="BX5" s="32" t="s">
        <v>66</v>
      </c>
      <c r="BY5" s="32" t="s">
        <v>66</v>
      </c>
      <c r="BZ5" s="32" t="s">
        <v>66</v>
      </c>
      <c r="CA5" s="32" t="s">
        <v>69</v>
      </c>
      <c r="CB5" s="32" t="s">
        <v>69</v>
      </c>
      <c r="CC5" s="32" t="s">
        <v>69</v>
      </c>
      <c r="CD5" s="32" t="s">
        <v>69</v>
      </c>
      <c r="CE5" s="32" t="s">
        <v>69</v>
      </c>
      <c r="CF5" s="32" t="s">
        <v>74</v>
      </c>
      <c r="CG5" s="32" t="s">
        <v>74</v>
      </c>
      <c r="CH5" s="32" t="s">
        <v>80</v>
      </c>
      <c r="CI5" s="32" t="s">
        <v>81</v>
      </c>
      <c r="CJ5" s="32" t="s">
        <v>82</v>
      </c>
      <c r="CK5" s="36" t="s">
        <v>166</v>
      </c>
      <c r="CL5" s="37" t="s">
        <v>74</v>
      </c>
      <c r="CM5" s="37" t="s">
        <v>78</v>
      </c>
      <c r="CN5" s="32" t="s">
        <v>80</v>
      </c>
      <c r="CO5" s="37" t="s">
        <v>167</v>
      </c>
      <c r="CP5" s="37" t="s">
        <v>167</v>
      </c>
      <c r="CQ5" s="37" t="s">
        <v>207</v>
      </c>
      <c r="CR5" s="32" t="s">
        <v>65</v>
      </c>
      <c r="CS5" s="32" t="s">
        <v>65</v>
      </c>
      <c r="CT5" s="36" t="s">
        <v>166</v>
      </c>
      <c r="CU5" s="32" t="s">
        <v>79</v>
      </c>
      <c r="CV5" s="37" t="s">
        <v>168</v>
      </c>
      <c r="CW5" s="37" t="s">
        <v>70</v>
      </c>
      <c r="CX5" s="37" t="s">
        <v>169</v>
      </c>
      <c r="CY5" s="32" t="s">
        <v>73</v>
      </c>
      <c r="CZ5" s="32" t="s">
        <v>73</v>
      </c>
      <c r="DA5" s="43" t="s">
        <v>73</v>
      </c>
      <c r="DB5" s="32" t="s">
        <v>73</v>
      </c>
      <c r="DC5" s="37" t="s">
        <v>170</v>
      </c>
      <c r="DD5" s="37" t="s">
        <v>170</v>
      </c>
      <c r="DE5" s="37" t="s">
        <v>171</v>
      </c>
      <c r="DF5" s="37" t="s">
        <v>171</v>
      </c>
      <c r="DG5" s="37" t="s">
        <v>172</v>
      </c>
      <c r="DH5" s="32" t="s">
        <v>73</v>
      </c>
      <c r="DI5" s="32" t="s">
        <v>73</v>
      </c>
      <c r="DJ5" s="37" t="s">
        <v>170</v>
      </c>
      <c r="DK5" s="37" t="s">
        <v>170</v>
      </c>
      <c r="DL5" s="48" t="s">
        <v>209</v>
      </c>
      <c r="DM5" s="48" t="s">
        <v>210</v>
      </c>
      <c r="DN5" s="48" t="s">
        <v>210</v>
      </c>
      <c r="DO5" s="48" t="s">
        <v>212</v>
      </c>
      <c r="DP5" s="48" t="s">
        <v>212</v>
      </c>
      <c r="DQ5" s="51" t="s">
        <v>74</v>
      </c>
      <c r="DR5" s="51" t="s">
        <v>74</v>
      </c>
      <c r="DS5" s="51" t="s">
        <v>74</v>
      </c>
      <c r="DT5" s="51" t="s">
        <v>215</v>
      </c>
      <c r="DU5" s="51" t="s">
        <v>215</v>
      </c>
      <c r="DV5" s="51" t="s">
        <v>216</v>
      </c>
      <c r="DW5" s="51" t="s">
        <v>217</v>
      </c>
      <c r="DX5" s="51" t="s">
        <v>216</v>
      </c>
    </row>
    <row r="6" spans="1:128" s="9" customFormat="1" ht="27" customHeight="1">
      <c r="A6" s="60"/>
      <c r="B6" s="61"/>
      <c r="C6" s="30" t="s">
        <v>41</v>
      </c>
      <c r="D6" s="30" t="s">
        <v>42</v>
      </c>
      <c r="E6" s="30" t="s">
        <v>43</v>
      </c>
      <c r="F6" s="30" t="s">
        <v>45</v>
      </c>
      <c r="G6" s="30" t="s">
        <v>46</v>
      </c>
      <c r="H6" s="30" t="s">
        <v>52</v>
      </c>
      <c r="I6" s="33" t="s">
        <v>23</v>
      </c>
      <c r="J6" s="33" t="s">
        <v>61</v>
      </c>
      <c r="K6" s="33" t="s">
        <v>62</v>
      </c>
      <c r="L6" s="33" t="s">
        <v>25</v>
      </c>
      <c r="M6" s="33" t="s">
        <v>30</v>
      </c>
      <c r="N6" s="32" t="s">
        <v>41</v>
      </c>
      <c r="O6" s="32" t="s">
        <v>83</v>
      </c>
      <c r="P6" s="35" t="s">
        <v>33</v>
      </c>
      <c r="Q6" s="35" t="s">
        <v>27</v>
      </c>
      <c r="R6" s="35" t="s">
        <v>37</v>
      </c>
      <c r="S6" s="35" t="s">
        <v>29</v>
      </c>
      <c r="T6" s="35" t="s">
        <v>84</v>
      </c>
      <c r="U6" s="35" t="s">
        <v>85</v>
      </c>
      <c r="V6" s="35" t="s">
        <v>27</v>
      </c>
      <c r="W6" s="35" t="s">
        <v>31</v>
      </c>
      <c r="X6" s="35" t="s">
        <v>35</v>
      </c>
      <c r="Y6" s="35" t="s">
        <v>22</v>
      </c>
      <c r="Z6" s="35" t="s">
        <v>33</v>
      </c>
      <c r="AA6" s="35" t="s">
        <v>39</v>
      </c>
      <c r="AB6" s="35" t="s">
        <v>86</v>
      </c>
      <c r="AC6" s="35" t="s">
        <v>32</v>
      </c>
      <c r="AD6" s="35" t="s">
        <v>38</v>
      </c>
      <c r="AE6" s="35" t="s">
        <v>87</v>
      </c>
      <c r="AF6" s="35" t="s">
        <v>29</v>
      </c>
      <c r="AG6" s="35" t="s">
        <v>23</v>
      </c>
      <c r="AH6" s="35" t="s">
        <v>42</v>
      </c>
      <c r="AI6" s="35" t="s">
        <v>44</v>
      </c>
      <c r="AJ6" s="35" t="s">
        <v>29</v>
      </c>
      <c r="AK6" s="35" t="s">
        <v>34</v>
      </c>
      <c r="AL6" s="35" t="s">
        <v>39</v>
      </c>
      <c r="AM6" s="35" t="s">
        <v>49</v>
      </c>
      <c r="AN6" s="35" t="s">
        <v>24</v>
      </c>
      <c r="AO6" s="35" t="s">
        <v>26</v>
      </c>
      <c r="AP6" s="35" t="s">
        <v>88</v>
      </c>
      <c r="AQ6" s="35" t="s">
        <v>36</v>
      </c>
      <c r="AR6" s="35" t="s">
        <v>22</v>
      </c>
      <c r="AS6" s="35" t="s">
        <v>39</v>
      </c>
      <c r="AT6" s="35" t="s">
        <v>23</v>
      </c>
      <c r="AU6" s="35" t="s">
        <v>42</v>
      </c>
      <c r="AV6" s="35" t="s">
        <v>44</v>
      </c>
      <c r="AW6" s="35" t="s">
        <v>46</v>
      </c>
      <c r="AX6" s="35" t="s">
        <v>37</v>
      </c>
      <c r="AY6" s="35" t="s">
        <v>36</v>
      </c>
      <c r="AZ6" s="35" t="s">
        <v>89</v>
      </c>
      <c r="BA6" s="35" t="s">
        <v>22</v>
      </c>
      <c r="BB6" s="35" t="s">
        <v>90</v>
      </c>
      <c r="BC6" s="35" t="s">
        <v>40</v>
      </c>
      <c r="BD6" s="35" t="s">
        <v>87</v>
      </c>
      <c r="BE6" s="35" t="s">
        <v>42</v>
      </c>
      <c r="BF6" s="35" t="s">
        <v>40</v>
      </c>
      <c r="BG6" s="35" t="s">
        <v>28</v>
      </c>
      <c r="BH6" s="35" t="s">
        <v>91</v>
      </c>
      <c r="BI6" s="35" t="s">
        <v>34</v>
      </c>
      <c r="BJ6" s="35" t="s">
        <v>87</v>
      </c>
      <c r="BK6" s="35" t="s">
        <v>45</v>
      </c>
      <c r="BL6" s="35" t="s">
        <v>33</v>
      </c>
      <c r="BM6" s="35" t="s">
        <v>22</v>
      </c>
      <c r="BN6" s="35" t="s">
        <v>47</v>
      </c>
      <c r="BO6" s="35" t="s">
        <v>22</v>
      </c>
      <c r="BP6" s="35" t="s">
        <v>39</v>
      </c>
      <c r="BQ6" s="35" t="s">
        <v>23</v>
      </c>
      <c r="BR6" s="35" t="s">
        <v>35</v>
      </c>
      <c r="BS6" s="35" t="s">
        <v>35</v>
      </c>
      <c r="BT6" s="35" t="s">
        <v>38</v>
      </c>
      <c r="BU6" s="35" t="s">
        <v>92</v>
      </c>
      <c r="BV6" s="35" t="s">
        <v>41</v>
      </c>
      <c r="BW6" s="35" t="s">
        <v>44</v>
      </c>
      <c r="BX6" s="35" t="s">
        <v>45</v>
      </c>
      <c r="BY6" s="35" t="s">
        <v>46</v>
      </c>
      <c r="BZ6" s="35" t="s">
        <v>47</v>
      </c>
      <c r="CA6" s="35" t="s">
        <v>36</v>
      </c>
      <c r="CB6" s="35" t="s">
        <v>37</v>
      </c>
      <c r="CC6" s="35" t="s">
        <v>40</v>
      </c>
      <c r="CD6" s="35" t="s">
        <v>43</v>
      </c>
      <c r="CE6" s="35" t="s">
        <v>49</v>
      </c>
      <c r="CF6" s="35" t="s">
        <v>22</v>
      </c>
      <c r="CG6" s="35" t="s">
        <v>93</v>
      </c>
      <c r="CH6" s="35" t="s">
        <v>31</v>
      </c>
      <c r="CI6" s="35" t="s">
        <v>37</v>
      </c>
      <c r="CJ6" s="35" t="s">
        <v>48</v>
      </c>
      <c r="CK6" s="36" t="s">
        <v>43</v>
      </c>
      <c r="CL6" s="36" t="s">
        <v>37</v>
      </c>
      <c r="CM6" s="36" t="s">
        <v>35</v>
      </c>
      <c r="CN6" s="36" t="s">
        <v>29</v>
      </c>
      <c r="CO6" s="36" t="s">
        <v>31</v>
      </c>
      <c r="CP6" s="36" t="s">
        <v>38</v>
      </c>
      <c r="CQ6" s="36" t="s">
        <v>22</v>
      </c>
      <c r="CR6" s="36" t="s">
        <v>40</v>
      </c>
      <c r="CS6" s="36" t="s">
        <v>42</v>
      </c>
      <c r="CT6" s="36" t="s">
        <v>37</v>
      </c>
      <c r="CU6" s="36" t="s">
        <v>49</v>
      </c>
      <c r="CV6" s="36" t="s">
        <v>38</v>
      </c>
      <c r="CW6" s="36" t="s">
        <v>30</v>
      </c>
      <c r="CX6" s="36" t="s">
        <v>22</v>
      </c>
      <c r="CY6" s="36" t="s">
        <v>47</v>
      </c>
      <c r="CZ6" s="36" t="s">
        <v>173</v>
      </c>
      <c r="DA6" s="44" t="s">
        <v>46</v>
      </c>
      <c r="DB6" s="36" t="s">
        <v>174</v>
      </c>
      <c r="DC6" s="36" t="s">
        <v>175</v>
      </c>
      <c r="DD6" s="36" t="s">
        <v>23</v>
      </c>
      <c r="DE6" s="36" t="s">
        <v>35</v>
      </c>
      <c r="DF6" s="36" t="s">
        <v>37</v>
      </c>
      <c r="DG6" s="36" t="s">
        <v>29</v>
      </c>
      <c r="DH6" s="36" t="s">
        <v>196</v>
      </c>
      <c r="DI6" s="36" t="s">
        <v>197</v>
      </c>
      <c r="DJ6" s="36" t="s">
        <v>198</v>
      </c>
      <c r="DK6" s="36" t="s">
        <v>202</v>
      </c>
      <c r="DL6" s="49">
        <v>28</v>
      </c>
      <c r="DM6" s="49">
        <v>21</v>
      </c>
      <c r="DN6" s="49" t="s">
        <v>211</v>
      </c>
      <c r="DO6" s="49" t="s">
        <v>213</v>
      </c>
      <c r="DP6" s="49" t="s">
        <v>214</v>
      </c>
      <c r="DQ6" s="52" t="s">
        <v>218</v>
      </c>
      <c r="DR6" s="52" t="s">
        <v>219</v>
      </c>
      <c r="DS6" s="52" t="s">
        <v>220</v>
      </c>
      <c r="DT6" s="52" t="s">
        <v>42</v>
      </c>
      <c r="DU6" s="52" t="s">
        <v>45</v>
      </c>
      <c r="DV6" s="52" t="s">
        <v>221</v>
      </c>
      <c r="DW6" s="52" t="s">
        <v>222</v>
      </c>
      <c r="DX6" s="52" t="s">
        <v>223</v>
      </c>
    </row>
    <row r="7" spans="1:128" s="5" customFormat="1" ht="18.75" customHeight="1">
      <c r="A7" s="10"/>
      <c r="B7" s="10" t="s">
        <v>9</v>
      </c>
      <c r="C7" s="31" t="s">
        <v>53</v>
      </c>
      <c r="D7" s="31" t="s">
        <v>54</v>
      </c>
      <c r="E7" s="31" t="s">
        <v>55</v>
      </c>
      <c r="F7" s="31" t="s">
        <v>56</v>
      </c>
      <c r="G7" s="31" t="s">
        <v>57</v>
      </c>
      <c r="H7" s="31" t="s">
        <v>58</v>
      </c>
      <c r="I7" s="34">
        <v>489.9</v>
      </c>
      <c r="J7" s="34">
        <v>455.9</v>
      </c>
      <c r="K7" s="34">
        <v>459.8</v>
      </c>
      <c r="L7" s="34">
        <v>517.2</v>
      </c>
      <c r="M7" s="34">
        <v>516.1</v>
      </c>
      <c r="N7" s="32" t="s">
        <v>94</v>
      </c>
      <c r="O7" s="32" t="s">
        <v>95</v>
      </c>
      <c r="P7" s="32" t="s">
        <v>96</v>
      </c>
      <c r="Q7" s="32" t="s">
        <v>97</v>
      </c>
      <c r="R7" s="32" t="s">
        <v>98</v>
      </c>
      <c r="S7" s="32" t="s">
        <v>99</v>
      </c>
      <c r="T7" s="32" t="s">
        <v>100</v>
      </c>
      <c r="U7" s="32" t="s">
        <v>101</v>
      </c>
      <c r="V7" s="32" t="s">
        <v>102</v>
      </c>
      <c r="W7" s="32" t="s">
        <v>103</v>
      </c>
      <c r="X7" s="32" t="s">
        <v>104</v>
      </c>
      <c r="Y7" s="32" t="s">
        <v>105</v>
      </c>
      <c r="Z7" s="32" t="s">
        <v>106</v>
      </c>
      <c r="AA7" s="32" t="s">
        <v>107</v>
      </c>
      <c r="AB7" s="32" t="s">
        <v>108</v>
      </c>
      <c r="AC7" s="32" t="s">
        <v>109</v>
      </c>
      <c r="AD7" s="32" t="s">
        <v>110</v>
      </c>
      <c r="AE7" s="32" t="s">
        <v>111</v>
      </c>
      <c r="AF7" s="32" t="s">
        <v>112</v>
      </c>
      <c r="AG7" s="32" t="s">
        <v>113</v>
      </c>
      <c r="AH7" s="32" t="s">
        <v>114</v>
      </c>
      <c r="AI7" s="32" t="s">
        <v>115</v>
      </c>
      <c r="AJ7" s="32" t="s">
        <v>116</v>
      </c>
      <c r="AK7" s="32" t="s">
        <v>117</v>
      </c>
      <c r="AL7" s="32" t="s">
        <v>118</v>
      </c>
      <c r="AM7" s="32" t="s">
        <v>119</v>
      </c>
      <c r="AN7" s="32" t="s">
        <v>120</v>
      </c>
      <c r="AO7" s="32" t="s">
        <v>121</v>
      </c>
      <c r="AP7" s="32" t="s">
        <v>122</v>
      </c>
      <c r="AQ7" s="32" t="s">
        <v>123</v>
      </c>
      <c r="AR7" s="32" t="s">
        <v>124</v>
      </c>
      <c r="AS7" s="32" t="s">
        <v>94</v>
      </c>
      <c r="AT7" s="32" t="s">
        <v>125</v>
      </c>
      <c r="AU7" s="32" t="s">
        <v>126</v>
      </c>
      <c r="AV7" s="32" t="s">
        <v>117</v>
      </c>
      <c r="AW7" s="32" t="s">
        <v>127</v>
      </c>
      <c r="AX7" s="32" t="s">
        <v>128</v>
      </c>
      <c r="AY7" s="32" t="s">
        <v>129</v>
      </c>
      <c r="AZ7" s="32" t="s">
        <v>130</v>
      </c>
      <c r="BA7" s="32" t="s">
        <v>131</v>
      </c>
      <c r="BB7" s="32" t="s">
        <v>132</v>
      </c>
      <c r="BC7" s="32" t="s">
        <v>133</v>
      </c>
      <c r="BD7" s="32" t="s">
        <v>134</v>
      </c>
      <c r="BE7" s="32" t="s">
        <v>135</v>
      </c>
      <c r="BF7" s="32" t="s">
        <v>136</v>
      </c>
      <c r="BG7" s="32" t="s">
        <v>137</v>
      </c>
      <c r="BH7" s="32" t="s">
        <v>138</v>
      </c>
      <c r="BI7" s="32" t="s">
        <v>139</v>
      </c>
      <c r="BJ7" s="32" t="s">
        <v>140</v>
      </c>
      <c r="BK7" s="32" t="s">
        <v>141</v>
      </c>
      <c r="BL7" s="32" t="s">
        <v>142</v>
      </c>
      <c r="BM7" s="32" t="s">
        <v>143</v>
      </c>
      <c r="BN7" s="32" t="s">
        <v>144</v>
      </c>
      <c r="BO7" s="32" t="s">
        <v>145</v>
      </c>
      <c r="BP7" s="32" t="s">
        <v>121</v>
      </c>
      <c r="BQ7" s="32" t="s">
        <v>146</v>
      </c>
      <c r="BR7" s="32" t="s">
        <v>147</v>
      </c>
      <c r="BS7" s="32" t="s">
        <v>148</v>
      </c>
      <c r="BT7" s="32" t="s">
        <v>149</v>
      </c>
      <c r="BU7" s="32" t="s">
        <v>150</v>
      </c>
      <c r="BV7" s="32" t="s">
        <v>151</v>
      </c>
      <c r="BW7" s="32" t="s">
        <v>152</v>
      </c>
      <c r="BX7" s="32" t="s">
        <v>153</v>
      </c>
      <c r="BY7" s="32" t="s">
        <v>154</v>
      </c>
      <c r="BZ7" s="32" t="s">
        <v>155</v>
      </c>
      <c r="CA7" s="32" t="s">
        <v>156</v>
      </c>
      <c r="CB7" s="32" t="s">
        <v>157</v>
      </c>
      <c r="CC7" s="32" t="s">
        <v>158</v>
      </c>
      <c r="CD7" s="32" t="s">
        <v>159</v>
      </c>
      <c r="CE7" s="32" t="s">
        <v>160</v>
      </c>
      <c r="CF7" s="32" t="s">
        <v>161</v>
      </c>
      <c r="CG7" s="32" t="s">
        <v>162</v>
      </c>
      <c r="CH7" s="32" t="s">
        <v>163</v>
      </c>
      <c r="CI7" s="32" t="s">
        <v>164</v>
      </c>
      <c r="CJ7" s="32" t="s">
        <v>165</v>
      </c>
      <c r="CK7" s="36" t="s">
        <v>176</v>
      </c>
      <c r="CL7" s="36" t="s">
        <v>177</v>
      </c>
      <c r="CM7" s="36" t="s">
        <v>178</v>
      </c>
      <c r="CN7" s="36" t="s">
        <v>179</v>
      </c>
      <c r="CO7" s="36" t="s">
        <v>180</v>
      </c>
      <c r="CP7" s="36" t="s">
        <v>181</v>
      </c>
      <c r="CQ7" s="36" t="s">
        <v>208</v>
      </c>
      <c r="CR7" s="36" t="s">
        <v>182</v>
      </c>
      <c r="CS7" s="36" t="s">
        <v>183</v>
      </c>
      <c r="CT7" s="36" t="s">
        <v>184</v>
      </c>
      <c r="CU7" s="36" t="s">
        <v>185</v>
      </c>
      <c r="CV7" s="36" t="s">
        <v>186</v>
      </c>
      <c r="CW7" s="36" t="s">
        <v>187</v>
      </c>
      <c r="CX7" s="36" t="s">
        <v>188</v>
      </c>
      <c r="CY7" s="36" t="s">
        <v>189</v>
      </c>
      <c r="CZ7" s="36" t="s">
        <v>190</v>
      </c>
      <c r="DA7" s="44" t="s">
        <v>130</v>
      </c>
      <c r="DB7" s="36" t="s">
        <v>191</v>
      </c>
      <c r="DC7" s="36" t="s">
        <v>192</v>
      </c>
      <c r="DD7" s="36" t="s">
        <v>206</v>
      </c>
      <c r="DE7" s="36" t="s">
        <v>193</v>
      </c>
      <c r="DF7" s="36" t="s">
        <v>194</v>
      </c>
      <c r="DG7" s="36" t="s">
        <v>195</v>
      </c>
      <c r="DH7" s="36" t="s">
        <v>199</v>
      </c>
      <c r="DI7" s="36" t="s">
        <v>200</v>
      </c>
      <c r="DJ7" s="36" t="s">
        <v>201</v>
      </c>
      <c r="DK7" s="32" t="s">
        <v>130</v>
      </c>
      <c r="DL7" s="50">
        <v>3946.3</v>
      </c>
      <c r="DM7" s="50">
        <v>2309.2</v>
      </c>
      <c r="DN7" s="50">
        <v>2207.9</v>
      </c>
      <c r="DO7" s="50">
        <v>3765.4</v>
      </c>
      <c r="DP7" s="50">
        <v>3612.3</v>
      </c>
      <c r="DQ7" s="53">
        <v>537</v>
      </c>
      <c r="DR7" s="53">
        <v>536.3</v>
      </c>
      <c r="DS7" s="53">
        <v>474.2</v>
      </c>
      <c r="DT7" s="53">
        <v>736.2</v>
      </c>
      <c r="DU7" s="53">
        <v>737.4</v>
      </c>
      <c r="DV7" s="53">
        <v>463</v>
      </c>
      <c r="DW7" s="53">
        <v>558.4</v>
      </c>
      <c r="DX7" s="53">
        <v>607.3</v>
      </c>
    </row>
    <row r="8" spans="1:128" s="5" customFormat="1" ht="18.75" customHeight="1" thickBot="1">
      <c r="A8" s="10"/>
      <c r="B8" s="10" t="s">
        <v>10</v>
      </c>
      <c r="C8" s="31" t="s">
        <v>53</v>
      </c>
      <c r="D8" s="31" t="s">
        <v>54</v>
      </c>
      <c r="E8" s="31" t="s">
        <v>55</v>
      </c>
      <c r="F8" s="31" t="s">
        <v>56</v>
      </c>
      <c r="G8" s="31" t="s">
        <v>57</v>
      </c>
      <c r="H8" s="31" t="s">
        <v>58</v>
      </c>
      <c r="I8" s="34">
        <v>489.9</v>
      </c>
      <c r="J8" s="34">
        <v>455.9</v>
      </c>
      <c r="K8" s="34">
        <v>459.8</v>
      </c>
      <c r="L8" s="34">
        <v>517.2</v>
      </c>
      <c r="M8" s="34">
        <v>516.1</v>
      </c>
      <c r="N8" s="32" t="s">
        <v>94</v>
      </c>
      <c r="O8" s="32" t="s">
        <v>95</v>
      </c>
      <c r="P8" s="32" t="s">
        <v>96</v>
      </c>
      <c r="Q8" s="32" t="s">
        <v>97</v>
      </c>
      <c r="R8" s="32" t="s">
        <v>98</v>
      </c>
      <c r="S8" s="32" t="s">
        <v>99</v>
      </c>
      <c r="T8" s="32" t="s">
        <v>100</v>
      </c>
      <c r="U8" s="32" t="s">
        <v>101</v>
      </c>
      <c r="V8" s="32" t="s">
        <v>102</v>
      </c>
      <c r="W8" s="32" t="s">
        <v>103</v>
      </c>
      <c r="X8" s="32" t="s">
        <v>104</v>
      </c>
      <c r="Y8" s="32" t="s">
        <v>105</v>
      </c>
      <c r="Z8" s="32" t="s">
        <v>106</v>
      </c>
      <c r="AA8" s="32" t="s">
        <v>107</v>
      </c>
      <c r="AB8" s="32" t="s">
        <v>108</v>
      </c>
      <c r="AC8" s="32" t="s">
        <v>109</v>
      </c>
      <c r="AD8" s="32" t="s">
        <v>110</v>
      </c>
      <c r="AE8" s="32" t="s">
        <v>111</v>
      </c>
      <c r="AF8" s="32" t="s">
        <v>112</v>
      </c>
      <c r="AG8" s="32" t="s">
        <v>113</v>
      </c>
      <c r="AH8" s="32" t="s">
        <v>114</v>
      </c>
      <c r="AI8" s="32" t="s">
        <v>115</v>
      </c>
      <c r="AJ8" s="32" t="s">
        <v>116</v>
      </c>
      <c r="AK8" s="32" t="s">
        <v>117</v>
      </c>
      <c r="AL8" s="32" t="s">
        <v>118</v>
      </c>
      <c r="AM8" s="32" t="s">
        <v>119</v>
      </c>
      <c r="AN8" s="32" t="s">
        <v>120</v>
      </c>
      <c r="AO8" s="32" t="s">
        <v>121</v>
      </c>
      <c r="AP8" s="32" t="s">
        <v>122</v>
      </c>
      <c r="AQ8" s="32" t="s">
        <v>123</v>
      </c>
      <c r="AR8" s="32" t="s">
        <v>124</v>
      </c>
      <c r="AS8" s="32" t="s">
        <v>94</v>
      </c>
      <c r="AT8" s="32" t="s">
        <v>125</v>
      </c>
      <c r="AU8" s="32" t="s">
        <v>126</v>
      </c>
      <c r="AV8" s="32" t="s">
        <v>117</v>
      </c>
      <c r="AW8" s="32" t="s">
        <v>127</v>
      </c>
      <c r="AX8" s="32" t="s">
        <v>128</v>
      </c>
      <c r="AY8" s="32" t="s">
        <v>129</v>
      </c>
      <c r="AZ8" s="32" t="s">
        <v>130</v>
      </c>
      <c r="BA8" s="32" t="s">
        <v>131</v>
      </c>
      <c r="BB8" s="32" t="s">
        <v>132</v>
      </c>
      <c r="BC8" s="32" t="s">
        <v>133</v>
      </c>
      <c r="BD8" s="32" t="s">
        <v>134</v>
      </c>
      <c r="BE8" s="32" t="s">
        <v>135</v>
      </c>
      <c r="BF8" s="32" t="s">
        <v>136</v>
      </c>
      <c r="BG8" s="32" t="s">
        <v>137</v>
      </c>
      <c r="BH8" s="32" t="s">
        <v>138</v>
      </c>
      <c r="BI8" s="32" t="s">
        <v>139</v>
      </c>
      <c r="BJ8" s="32" t="s">
        <v>140</v>
      </c>
      <c r="BK8" s="32" t="s">
        <v>141</v>
      </c>
      <c r="BL8" s="32" t="s">
        <v>142</v>
      </c>
      <c r="BM8" s="32" t="s">
        <v>143</v>
      </c>
      <c r="BN8" s="32" t="s">
        <v>144</v>
      </c>
      <c r="BO8" s="32" t="s">
        <v>145</v>
      </c>
      <c r="BP8" s="32" t="s">
        <v>121</v>
      </c>
      <c r="BQ8" s="32" t="s">
        <v>146</v>
      </c>
      <c r="BR8" s="32" t="s">
        <v>147</v>
      </c>
      <c r="BS8" s="32" t="s">
        <v>148</v>
      </c>
      <c r="BT8" s="32" t="s">
        <v>149</v>
      </c>
      <c r="BU8" s="32" t="s">
        <v>150</v>
      </c>
      <c r="BV8" s="32" t="s">
        <v>151</v>
      </c>
      <c r="BW8" s="32" t="s">
        <v>152</v>
      </c>
      <c r="BX8" s="32" t="s">
        <v>153</v>
      </c>
      <c r="BY8" s="32" t="s">
        <v>154</v>
      </c>
      <c r="BZ8" s="32" t="s">
        <v>155</v>
      </c>
      <c r="CA8" s="32" t="s">
        <v>156</v>
      </c>
      <c r="CB8" s="32" t="s">
        <v>157</v>
      </c>
      <c r="CC8" s="32" t="s">
        <v>158</v>
      </c>
      <c r="CD8" s="32" t="s">
        <v>159</v>
      </c>
      <c r="CE8" s="32" t="s">
        <v>160</v>
      </c>
      <c r="CF8" s="32" t="s">
        <v>161</v>
      </c>
      <c r="CG8" s="32" t="s">
        <v>162</v>
      </c>
      <c r="CH8" s="32" t="s">
        <v>163</v>
      </c>
      <c r="CI8" s="32" t="s">
        <v>164</v>
      </c>
      <c r="CJ8" s="32" t="s">
        <v>165</v>
      </c>
      <c r="CK8" s="36" t="s">
        <v>176</v>
      </c>
      <c r="CL8" s="36" t="s">
        <v>177</v>
      </c>
      <c r="CM8" s="36" t="s">
        <v>178</v>
      </c>
      <c r="CN8" s="36" t="s">
        <v>179</v>
      </c>
      <c r="CO8" s="36" t="s">
        <v>180</v>
      </c>
      <c r="CP8" s="36" t="s">
        <v>181</v>
      </c>
      <c r="CQ8" s="36" t="s">
        <v>208</v>
      </c>
      <c r="CR8" s="36" t="s">
        <v>182</v>
      </c>
      <c r="CS8" s="36" t="s">
        <v>183</v>
      </c>
      <c r="CT8" s="36" t="s">
        <v>184</v>
      </c>
      <c r="CU8" s="36" t="s">
        <v>185</v>
      </c>
      <c r="CV8" s="36" t="s">
        <v>186</v>
      </c>
      <c r="CW8" s="36" t="s">
        <v>187</v>
      </c>
      <c r="CX8" s="36" t="s">
        <v>188</v>
      </c>
      <c r="CY8" s="36" t="s">
        <v>189</v>
      </c>
      <c r="CZ8" s="36" t="s">
        <v>190</v>
      </c>
      <c r="DA8" s="44" t="s">
        <v>130</v>
      </c>
      <c r="DB8" s="36" t="s">
        <v>191</v>
      </c>
      <c r="DC8" s="36" t="s">
        <v>192</v>
      </c>
      <c r="DD8" s="36" t="s">
        <v>206</v>
      </c>
      <c r="DE8" s="36" t="s">
        <v>193</v>
      </c>
      <c r="DF8" s="36" t="s">
        <v>194</v>
      </c>
      <c r="DG8" s="36" t="s">
        <v>195</v>
      </c>
      <c r="DH8" s="36" t="s">
        <v>199</v>
      </c>
      <c r="DI8" s="36" t="s">
        <v>200</v>
      </c>
      <c r="DJ8" s="36" t="s">
        <v>201</v>
      </c>
      <c r="DK8" s="32" t="s">
        <v>130</v>
      </c>
      <c r="DL8" s="50">
        <v>3946.3</v>
      </c>
      <c r="DM8" s="50">
        <v>2309.2</v>
      </c>
      <c r="DN8" s="50">
        <v>2207.9</v>
      </c>
      <c r="DO8" s="50">
        <v>3765.4</v>
      </c>
      <c r="DP8" s="50">
        <v>3612.3</v>
      </c>
      <c r="DQ8" s="53">
        <v>537</v>
      </c>
      <c r="DR8" s="53">
        <v>536.3</v>
      </c>
      <c r="DS8" s="53">
        <v>474.2</v>
      </c>
      <c r="DT8" s="53">
        <v>736.2</v>
      </c>
      <c r="DU8" s="53">
        <v>737.4</v>
      </c>
      <c r="DV8" s="53">
        <v>463</v>
      </c>
      <c r="DW8" s="53">
        <v>558.4</v>
      </c>
      <c r="DX8" s="53">
        <v>607.3</v>
      </c>
    </row>
    <row r="9" spans="1:128" s="5" customFormat="1" ht="18.75" customHeight="1" thickTop="1">
      <c r="A9" s="63" t="s">
        <v>6</v>
      </c>
      <c r="B9" s="18" t="s">
        <v>3</v>
      </c>
      <c r="C9" s="11">
        <f>C8*45%/100</f>
        <v>2.0448</v>
      </c>
      <c r="D9" s="11">
        <f>D8*45%/100</f>
        <v>2.0799000000000003</v>
      </c>
      <c r="E9" s="11">
        <f>E8*45%/100</f>
        <v>2.0961000000000003</v>
      </c>
      <c r="F9" s="11">
        <f>F8*45%/100</f>
        <v>2.12805</v>
      </c>
      <c r="G9" s="11">
        <f>G8*30%/100</f>
        <v>1.3728</v>
      </c>
      <c r="H9" s="11">
        <f>H8*25%/100</f>
        <v>1.157</v>
      </c>
      <c r="I9" s="11">
        <f>I8*25%/100</f>
        <v>1.22475</v>
      </c>
      <c r="J9" s="11">
        <f aca="true" t="shared" si="0" ref="J9:AY9">J8*45%/100</f>
        <v>2.05155</v>
      </c>
      <c r="K9" s="11">
        <f t="shared" si="0"/>
        <v>2.0691</v>
      </c>
      <c r="L9" s="11">
        <f t="shared" si="0"/>
        <v>2.3274000000000004</v>
      </c>
      <c r="M9" s="11">
        <f t="shared" si="0"/>
        <v>2.32245</v>
      </c>
      <c r="N9" s="11">
        <f t="shared" si="0"/>
        <v>2.1717</v>
      </c>
      <c r="O9" s="11">
        <f t="shared" si="0"/>
        <v>2.6599500000000003</v>
      </c>
      <c r="P9" s="11">
        <f t="shared" si="0"/>
        <v>3.25575</v>
      </c>
      <c r="Q9" s="11">
        <f t="shared" si="0"/>
        <v>2.07585</v>
      </c>
      <c r="R9" s="11">
        <f t="shared" si="0"/>
        <v>1.9215</v>
      </c>
      <c r="S9" s="11">
        <f t="shared" si="0"/>
        <v>6.135750000000001</v>
      </c>
      <c r="T9" s="11">
        <f t="shared" si="0"/>
        <v>2.6226</v>
      </c>
      <c r="U9" s="11">
        <f t="shared" si="0"/>
        <v>2.6122500000000004</v>
      </c>
      <c r="V9" s="11">
        <f t="shared" si="0"/>
        <v>2.4849000000000006</v>
      </c>
      <c r="W9" s="11">
        <f t="shared" si="0"/>
        <v>2.5398</v>
      </c>
      <c r="X9" s="11">
        <f t="shared" si="0"/>
        <v>2.71485</v>
      </c>
      <c r="Y9" s="11">
        <f t="shared" si="0"/>
        <v>1.5570000000000002</v>
      </c>
      <c r="Z9" s="11">
        <f t="shared" si="0"/>
        <v>3.6405000000000003</v>
      </c>
      <c r="AA9" s="11">
        <f t="shared" si="0"/>
        <v>2.80755</v>
      </c>
      <c r="AB9" s="11">
        <f t="shared" si="0"/>
        <v>2.60955</v>
      </c>
      <c r="AC9" s="11">
        <f t="shared" si="0"/>
        <v>2.09205</v>
      </c>
      <c r="AD9" s="11">
        <f t="shared" si="0"/>
        <v>2.3535</v>
      </c>
      <c r="AE9" s="11">
        <f t="shared" si="0"/>
        <v>3.27735</v>
      </c>
      <c r="AF9" s="11">
        <f t="shared" si="0"/>
        <v>2.5335</v>
      </c>
      <c r="AG9" s="11">
        <f t="shared" si="0"/>
        <v>2.0583</v>
      </c>
      <c r="AH9" s="11">
        <f t="shared" si="0"/>
        <v>2.2720499999999997</v>
      </c>
      <c r="AI9" s="11">
        <f>AI8*25%/100</f>
        <v>1.18825</v>
      </c>
      <c r="AJ9" s="11">
        <f t="shared" si="0"/>
        <v>2.07225</v>
      </c>
      <c r="AK9" s="11">
        <f t="shared" si="0"/>
        <v>2.5366500000000003</v>
      </c>
      <c r="AL9" s="11">
        <f t="shared" si="0"/>
        <v>3.28005</v>
      </c>
      <c r="AM9" s="11">
        <f t="shared" si="0"/>
        <v>2.08215</v>
      </c>
      <c r="AN9" s="11">
        <f t="shared" si="0"/>
        <v>2.32425</v>
      </c>
      <c r="AO9" s="11">
        <f t="shared" si="0"/>
        <v>2.32605</v>
      </c>
      <c r="AP9" s="11">
        <f t="shared" si="0"/>
        <v>2.3112</v>
      </c>
      <c r="AQ9" s="11">
        <f t="shared" si="0"/>
        <v>2.12625</v>
      </c>
      <c r="AR9" s="11">
        <f t="shared" si="0"/>
        <v>2.14605</v>
      </c>
      <c r="AS9" s="11">
        <f t="shared" si="0"/>
        <v>2.1717</v>
      </c>
      <c r="AT9" s="11">
        <f t="shared" si="0"/>
        <v>2.1321</v>
      </c>
      <c r="AU9" s="11">
        <f t="shared" si="0"/>
        <v>2.36385</v>
      </c>
      <c r="AV9" s="11">
        <f t="shared" si="0"/>
        <v>2.5366500000000003</v>
      </c>
      <c r="AW9" s="11">
        <f t="shared" si="0"/>
        <v>2.16765</v>
      </c>
      <c r="AX9" s="11">
        <f t="shared" si="0"/>
        <v>3.9451500000000004</v>
      </c>
      <c r="AY9" s="11">
        <f t="shared" si="0"/>
        <v>2.1375</v>
      </c>
      <c r="AZ9" s="11">
        <f>AZ8*45%/100</f>
        <v>2.05155</v>
      </c>
      <c r="BA9" s="11">
        <f>BA8*45%/100</f>
        <v>2.59155</v>
      </c>
      <c r="BB9" s="11">
        <f>BB8*25%/100</f>
        <v>1.07225</v>
      </c>
      <c r="BC9" s="11">
        <f>BC8*45%/100</f>
        <v>3.2746500000000003</v>
      </c>
      <c r="BD9" s="11">
        <f>BD8*25%/100</f>
        <v>1.04875</v>
      </c>
      <c r="BE9" s="11">
        <f aca="true" t="shared" si="1" ref="BE9:CH9">BE8*45%/100</f>
        <v>2.6793</v>
      </c>
      <c r="BF9" s="11">
        <f t="shared" si="1"/>
        <v>3.32955</v>
      </c>
      <c r="BG9" s="11">
        <f t="shared" si="1"/>
        <v>4.3848</v>
      </c>
      <c r="BH9" s="11">
        <f t="shared" si="1"/>
        <v>2.55735</v>
      </c>
      <c r="BI9" s="11">
        <f t="shared" si="1"/>
        <v>2.98755</v>
      </c>
      <c r="BJ9" s="11">
        <f t="shared" si="1"/>
        <v>2.3912999999999998</v>
      </c>
      <c r="BK9" s="11">
        <f t="shared" si="1"/>
        <v>1.8976499999999998</v>
      </c>
      <c r="BL9" s="11">
        <f t="shared" si="1"/>
        <v>1.5588</v>
      </c>
      <c r="BM9" s="11">
        <f t="shared" si="1"/>
        <v>2.1303</v>
      </c>
      <c r="BN9" s="11">
        <f t="shared" si="1"/>
        <v>2.19375</v>
      </c>
      <c r="BO9" s="11">
        <f t="shared" si="1"/>
        <v>2.44665</v>
      </c>
      <c r="BP9" s="11">
        <f t="shared" si="1"/>
        <v>2.32605</v>
      </c>
      <c r="BQ9" s="11">
        <f t="shared" si="1"/>
        <v>2.6410500000000003</v>
      </c>
      <c r="BR9" s="11">
        <f t="shared" si="1"/>
        <v>1.9678499999999999</v>
      </c>
      <c r="BS9" s="11">
        <f t="shared" si="1"/>
        <v>1.9404</v>
      </c>
      <c r="BT9" s="11">
        <f>BT8*40%/100</f>
        <v>1.8752000000000002</v>
      </c>
      <c r="BU9" s="11">
        <f t="shared" si="1"/>
        <v>2.74185</v>
      </c>
      <c r="BV9" s="11">
        <f t="shared" si="1"/>
        <v>2.48805</v>
      </c>
      <c r="BW9" s="11">
        <f t="shared" si="1"/>
        <v>2.26755</v>
      </c>
      <c r="BX9" s="11">
        <f t="shared" si="1"/>
        <v>2.3652</v>
      </c>
      <c r="BY9" s="11">
        <f t="shared" si="1"/>
        <v>2.2824</v>
      </c>
      <c r="BZ9" s="11">
        <f t="shared" si="1"/>
        <v>2.27925</v>
      </c>
      <c r="CA9" s="11">
        <f t="shared" si="1"/>
        <v>2.2405500000000003</v>
      </c>
      <c r="CB9" s="11">
        <f t="shared" si="1"/>
        <v>2.322</v>
      </c>
      <c r="CC9" s="11">
        <f t="shared" si="1"/>
        <v>2.3697000000000004</v>
      </c>
      <c r="CD9" s="11">
        <f t="shared" si="1"/>
        <v>2.3328</v>
      </c>
      <c r="CE9" s="11">
        <f t="shared" si="1"/>
        <v>2.47005</v>
      </c>
      <c r="CF9" s="11">
        <f t="shared" si="1"/>
        <v>2.0835</v>
      </c>
      <c r="CG9" s="11">
        <f t="shared" si="1"/>
        <v>2.00475</v>
      </c>
      <c r="CH9" s="11">
        <f t="shared" si="1"/>
        <v>2.3571</v>
      </c>
      <c r="CI9" s="11">
        <f aca="true" t="shared" si="2" ref="CI9:DK9">CI8*45%/100</f>
        <v>2.5429500000000003</v>
      </c>
      <c r="CJ9" s="11">
        <f t="shared" si="2"/>
        <v>1.93815</v>
      </c>
      <c r="CK9" s="11">
        <f t="shared" si="2"/>
        <v>2.8570499999999996</v>
      </c>
      <c r="CL9" s="11">
        <f t="shared" si="2"/>
        <v>2.49525</v>
      </c>
      <c r="CM9" s="11">
        <f t="shared" si="2"/>
        <v>4.473450000000001</v>
      </c>
      <c r="CN9" s="11">
        <f t="shared" si="2"/>
        <v>2.016</v>
      </c>
      <c r="CO9" s="11">
        <f t="shared" si="2"/>
        <v>2.5425</v>
      </c>
      <c r="CP9" s="11">
        <f t="shared" si="2"/>
        <v>2.54745</v>
      </c>
      <c r="CQ9" s="11">
        <f>CQ8*45%/100</f>
        <v>2.6923500000000002</v>
      </c>
      <c r="CR9" s="11">
        <f t="shared" si="2"/>
        <v>2.2734</v>
      </c>
      <c r="CS9" s="11">
        <f t="shared" si="2"/>
        <v>2.2914</v>
      </c>
      <c r="CT9" s="11">
        <f t="shared" si="2"/>
        <v>2.56005</v>
      </c>
      <c r="CU9" s="11">
        <f t="shared" si="2"/>
        <v>2.15955</v>
      </c>
      <c r="CV9" s="11">
        <f t="shared" si="2"/>
        <v>2.50785</v>
      </c>
      <c r="CW9" s="11">
        <f t="shared" si="2"/>
        <v>2.0303999999999998</v>
      </c>
      <c r="CX9" s="11">
        <f t="shared" si="2"/>
        <v>3.2373000000000003</v>
      </c>
      <c r="CY9" s="11">
        <f t="shared" si="2"/>
        <v>2.04435</v>
      </c>
      <c r="CZ9" s="11">
        <f t="shared" si="2"/>
        <v>2.1572999999999998</v>
      </c>
      <c r="DA9" s="11">
        <f>DA8*45%/100</f>
        <v>2.05155</v>
      </c>
      <c r="DB9" s="11">
        <f t="shared" si="2"/>
        <v>2.0808</v>
      </c>
      <c r="DC9" s="11">
        <f t="shared" si="2"/>
        <v>2.1001499999999997</v>
      </c>
      <c r="DD9" s="11">
        <f>DD8*45%/100</f>
        <v>1.8711000000000002</v>
      </c>
      <c r="DE9" s="11">
        <f t="shared" si="2"/>
        <v>1.8918000000000001</v>
      </c>
      <c r="DF9" s="11">
        <f t="shared" si="2"/>
        <v>3.98745</v>
      </c>
      <c r="DG9" s="11">
        <f t="shared" si="2"/>
        <v>2.4021</v>
      </c>
      <c r="DH9" s="11">
        <f t="shared" si="2"/>
        <v>2.07945</v>
      </c>
      <c r="DI9" s="11">
        <f t="shared" si="2"/>
        <v>2.09655</v>
      </c>
      <c r="DJ9" s="11">
        <f t="shared" si="2"/>
        <v>2.10555</v>
      </c>
      <c r="DK9" s="11">
        <f t="shared" si="2"/>
        <v>2.05155</v>
      </c>
      <c r="DL9" s="11">
        <v>0</v>
      </c>
      <c r="DM9" s="11">
        <v>0</v>
      </c>
      <c r="DN9" s="11">
        <v>0</v>
      </c>
      <c r="DO9" s="11">
        <v>0</v>
      </c>
      <c r="DP9" s="11">
        <v>0</v>
      </c>
      <c r="DQ9" s="11">
        <f aca="true" t="shared" si="3" ref="DQ9:DX9">DQ8*45%/100</f>
        <v>2.4165</v>
      </c>
      <c r="DR9" s="11">
        <f t="shared" si="3"/>
        <v>2.41335</v>
      </c>
      <c r="DS9" s="11">
        <f t="shared" si="3"/>
        <v>2.1338999999999997</v>
      </c>
      <c r="DT9" s="11">
        <f t="shared" si="3"/>
        <v>3.3129000000000004</v>
      </c>
      <c r="DU9" s="11">
        <f t="shared" si="3"/>
        <v>3.3183</v>
      </c>
      <c r="DV9" s="11">
        <f t="shared" si="3"/>
        <v>2.0835</v>
      </c>
      <c r="DW9" s="11">
        <f t="shared" si="3"/>
        <v>2.5128</v>
      </c>
      <c r="DX9" s="11">
        <f t="shared" si="3"/>
        <v>2.7328499999999996</v>
      </c>
    </row>
    <row r="10" spans="1:128" s="8" customFormat="1" ht="18.75" customHeight="1">
      <c r="A10" s="64"/>
      <c r="B10" s="19" t="s">
        <v>13</v>
      </c>
      <c r="C10" s="12">
        <f aca="true" t="shared" si="4" ref="C10:H10">1007.68*C9</f>
        <v>2060.5040639999997</v>
      </c>
      <c r="D10" s="12">
        <f t="shared" si="4"/>
        <v>2095.8736320000003</v>
      </c>
      <c r="E10" s="12">
        <f t="shared" si="4"/>
        <v>2112.198048</v>
      </c>
      <c r="F10" s="12">
        <f t="shared" si="4"/>
        <v>2144.393424</v>
      </c>
      <c r="G10" s="12">
        <f t="shared" si="4"/>
        <v>1383.343104</v>
      </c>
      <c r="H10" s="12">
        <f t="shared" si="4"/>
        <v>1165.88576</v>
      </c>
      <c r="I10" s="12">
        <f aca="true" t="shared" si="5" ref="I10:AY10">1007.68*I9</f>
        <v>1234.15608</v>
      </c>
      <c r="J10" s="12">
        <f t="shared" si="5"/>
        <v>2067.3059040000003</v>
      </c>
      <c r="K10" s="12">
        <f t="shared" si="5"/>
        <v>2084.990688</v>
      </c>
      <c r="L10" s="12">
        <f t="shared" si="5"/>
        <v>2345.274432</v>
      </c>
      <c r="M10" s="12">
        <f t="shared" si="5"/>
        <v>2340.286416</v>
      </c>
      <c r="N10" s="12">
        <f t="shared" si="5"/>
        <v>2188.378656</v>
      </c>
      <c r="O10" s="12">
        <f t="shared" si="5"/>
        <v>2680.378416</v>
      </c>
      <c r="P10" s="12">
        <f t="shared" si="5"/>
        <v>3280.75416</v>
      </c>
      <c r="Q10" s="12">
        <f t="shared" si="5"/>
        <v>2091.792528</v>
      </c>
      <c r="R10" s="12">
        <f t="shared" si="5"/>
        <v>1936.25712</v>
      </c>
      <c r="S10" s="12">
        <f t="shared" si="5"/>
        <v>6182.872560000001</v>
      </c>
      <c r="T10" s="12">
        <f t="shared" si="5"/>
        <v>2642.7415679999995</v>
      </c>
      <c r="U10" s="12">
        <f t="shared" si="5"/>
        <v>2632.31208</v>
      </c>
      <c r="V10" s="12">
        <f t="shared" si="5"/>
        <v>2503.9840320000003</v>
      </c>
      <c r="W10" s="12">
        <f t="shared" si="5"/>
        <v>2559.305664</v>
      </c>
      <c r="X10" s="12">
        <f t="shared" si="5"/>
        <v>2735.700048</v>
      </c>
      <c r="Y10" s="12">
        <f t="shared" si="5"/>
        <v>1568.95776</v>
      </c>
      <c r="Z10" s="12">
        <f t="shared" si="5"/>
        <v>3668.45904</v>
      </c>
      <c r="AA10" s="12">
        <f t="shared" si="5"/>
        <v>2829.1119839999997</v>
      </c>
      <c r="AB10" s="12">
        <f t="shared" si="5"/>
        <v>2629.591344</v>
      </c>
      <c r="AC10" s="12">
        <f t="shared" si="5"/>
        <v>2108.116944</v>
      </c>
      <c r="AD10" s="12">
        <f t="shared" si="5"/>
        <v>2371.5748799999997</v>
      </c>
      <c r="AE10" s="12">
        <f t="shared" si="5"/>
        <v>3302.520048</v>
      </c>
      <c r="AF10" s="12">
        <f t="shared" si="5"/>
        <v>2552.95728</v>
      </c>
      <c r="AG10" s="12">
        <f t="shared" si="5"/>
        <v>2074.107744</v>
      </c>
      <c r="AH10" s="12">
        <f t="shared" si="5"/>
        <v>2289.4993439999994</v>
      </c>
      <c r="AI10" s="12">
        <f t="shared" si="5"/>
        <v>1197.37576</v>
      </c>
      <c r="AJ10" s="12">
        <f t="shared" si="5"/>
        <v>2088.16488</v>
      </c>
      <c r="AK10" s="12">
        <f t="shared" si="5"/>
        <v>2556.131472</v>
      </c>
      <c r="AL10" s="12">
        <f t="shared" si="5"/>
        <v>3305.240784</v>
      </c>
      <c r="AM10" s="12">
        <f t="shared" si="5"/>
        <v>2098.140912</v>
      </c>
      <c r="AN10" s="12">
        <f t="shared" si="5"/>
        <v>2342.10024</v>
      </c>
      <c r="AO10" s="12">
        <f t="shared" si="5"/>
        <v>2343.914064</v>
      </c>
      <c r="AP10" s="12">
        <f t="shared" si="5"/>
        <v>2328.950016</v>
      </c>
      <c r="AQ10" s="12">
        <f t="shared" si="5"/>
        <v>2142.5796</v>
      </c>
      <c r="AR10" s="12">
        <f t="shared" si="5"/>
        <v>2162.5316639999996</v>
      </c>
      <c r="AS10" s="12">
        <f t="shared" si="5"/>
        <v>2188.378656</v>
      </c>
      <c r="AT10" s="12">
        <f t="shared" si="5"/>
        <v>2148.4745279999997</v>
      </c>
      <c r="AU10" s="12">
        <f t="shared" si="5"/>
        <v>2382.004368</v>
      </c>
      <c r="AV10" s="12">
        <f t="shared" si="5"/>
        <v>2556.131472</v>
      </c>
      <c r="AW10" s="12">
        <f t="shared" si="5"/>
        <v>2184.297552</v>
      </c>
      <c r="AX10" s="12">
        <f t="shared" si="5"/>
        <v>3975.4487520000002</v>
      </c>
      <c r="AY10" s="12">
        <f t="shared" si="5"/>
        <v>2153.916</v>
      </c>
      <c r="AZ10" s="12">
        <f aca="true" t="shared" si="6" ref="AZ10:DK10">1007.68*AZ9</f>
        <v>2067.3059040000003</v>
      </c>
      <c r="BA10" s="12">
        <f t="shared" si="6"/>
        <v>2611.4531039999997</v>
      </c>
      <c r="BB10" s="12">
        <f t="shared" si="6"/>
        <v>1080.48488</v>
      </c>
      <c r="BC10" s="12">
        <f t="shared" si="6"/>
        <v>3299.799312</v>
      </c>
      <c r="BD10" s="12">
        <f t="shared" si="6"/>
        <v>1056.8044</v>
      </c>
      <c r="BE10" s="12">
        <f t="shared" si="6"/>
        <v>2699.877024</v>
      </c>
      <c r="BF10" s="12">
        <f t="shared" si="6"/>
        <v>3355.120944</v>
      </c>
      <c r="BG10" s="12">
        <f t="shared" si="6"/>
        <v>4418.475264</v>
      </c>
      <c r="BH10" s="12">
        <f t="shared" si="6"/>
        <v>2576.990448</v>
      </c>
      <c r="BI10" s="12">
        <f t="shared" si="6"/>
        <v>3010.494384</v>
      </c>
      <c r="BJ10" s="12">
        <f t="shared" si="6"/>
        <v>2409.6651839999995</v>
      </c>
      <c r="BK10" s="12">
        <f t="shared" si="6"/>
        <v>1912.2239519999998</v>
      </c>
      <c r="BL10" s="12">
        <f t="shared" si="6"/>
        <v>1570.7715839999998</v>
      </c>
      <c r="BM10" s="12">
        <f t="shared" si="6"/>
        <v>2146.660704</v>
      </c>
      <c r="BN10" s="12">
        <f t="shared" si="6"/>
        <v>2210.598</v>
      </c>
      <c r="BO10" s="12">
        <f t="shared" si="6"/>
        <v>2465.440272</v>
      </c>
      <c r="BP10" s="12">
        <f t="shared" si="6"/>
        <v>2343.914064</v>
      </c>
      <c r="BQ10" s="12">
        <f t="shared" si="6"/>
        <v>2661.3332640000003</v>
      </c>
      <c r="BR10" s="12">
        <f t="shared" si="6"/>
        <v>1982.9630879999997</v>
      </c>
      <c r="BS10" s="12">
        <f t="shared" si="6"/>
        <v>1955.302272</v>
      </c>
      <c r="BT10" s="12">
        <f t="shared" si="6"/>
        <v>1889.6015360000001</v>
      </c>
      <c r="BU10" s="12">
        <f t="shared" si="6"/>
        <v>2762.9074079999996</v>
      </c>
      <c r="BV10" s="12">
        <f t="shared" si="6"/>
        <v>2507.158224</v>
      </c>
      <c r="BW10" s="12">
        <f t="shared" si="6"/>
        <v>2284.964784</v>
      </c>
      <c r="BX10" s="12">
        <f t="shared" si="6"/>
        <v>2383.364736</v>
      </c>
      <c r="BY10" s="12">
        <f t="shared" si="6"/>
        <v>2299.928832</v>
      </c>
      <c r="BZ10" s="12">
        <f t="shared" si="6"/>
        <v>2296.75464</v>
      </c>
      <c r="CA10" s="12">
        <f t="shared" si="6"/>
        <v>2257.7574240000004</v>
      </c>
      <c r="CB10" s="12">
        <f t="shared" si="6"/>
        <v>2339.8329599999997</v>
      </c>
      <c r="CC10" s="12">
        <f t="shared" si="6"/>
        <v>2387.899296</v>
      </c>
      <c r="CD10" s="12">
        <f t="shared" si="6"/>
        <v>2350.715904</v>
      </c>
      <c r="CE10" s="12">
        <f t="shared" si="6"/>
        <v>2489.019984</v>
      </c>
      <c r="CF10" s="12">
        <f t="shared" si="6"/>
        <v>2099.50128</v>
      </c>
      <c r="CG10" s="12">
        <f t="shared" si="6"/>
        <v>2020.1464799999999</v>
      </c>
      <c r="CH10" s="12">
        <f t="shared" si="6"/>
        <v>2375.202528</v>
      </c>
      <c r="CI10" s="12">
        <f t="shared" si="6"/>
        <v>2562.479856</v>
      </c>
      <c r="CJ10" s="12">
        <f t="shared" si="6"/>
        <v>1953.0349919999999</v>
      </c>
      <c r="CK10" s="12">
        <f t="shared" si="6"/>
        <v>2878.9921439999994</v>
      </c>
      <c r="CL10" s="12">
        <f t="shared" si="6"/>
        <v>2514.41352</v>
      </c>
      <c r="CM10" s="12">
        <f t="shared" si="6"/>
        <v>4507.806096</v>
      </c>
      <c r="CN10" s="12">
        <f t="shared" si="6"/>
        <v>2031.48288</v>
      </c>
      <c r="CO10" s="12">
        <f t="shared" si="6"/>
        <v>2562.0263999999997</v>
      </c>
      <c r="CP10" s="12">
        <f t="shared" si="6"/>
        <v>2567.014416</v>
      </c>
      <c r="CQ10" s="12">
        <f>1007.68*CQ9</f>
        <v>2713.0272480000003</v>
      </c>
      <c r="CR10" s="12">
        <f t="shared" si="6"/>
        <v>2290.859712</v>
      </c>
      <c r="CS10" s="12">
        <f t="shared" si="6"/>
        <v>2308.9979519999997</v>
      </c>
      <c r="CT10" s="12">
        <f t="shared" si="6"/>
        <v>2579.711184</v>
      </c>
      <c r="CU10" s="12">
        <f t="shared" si="6"/>
        <v>2176.135344</v>
      </c>
      <c r="CV10" s="12">
        <f t="shared" si="6"/>
        <v>2527.110288</v>
      </c>
      <c r="CW10" s="12">
        <f t="shared" si="6"/>
        <v>2045.9934719999997</v>
      </c>
      <c r="CX10" s="12">
        <f t="shared" si="6"/>
        <v>3262.162464</v>
      </c>
      <c r="CY10" s="12">
        <f t="shared" si="6"/>
        <v>2060.050608</v>
      </c>
      <c r="CZ10" s="12">
        <f t="shared" si="6"/>
        <v>2173.868064</v>
      </c>
      <c r="DA10" s="12">
        <f>1007.68*DA9</f>
        <v>2067.3059040000003</v>
      </c>
      <c r="DB10" s="12">
        <f t="shared" si="6"/>
        <v>2096.7805439999997</v>
      </c>
      <c r="DC10" s="12">
        <f t="shared" si="6"/>
        <v>2116.2791519999996</v>
      </c>
      <c r="DD10" s="12">
        <f>1007.68*DD9</f>
        <v>1885.4700480000001</v>
      </c>
      <c r="DE10" s="12">
        <f t="shared" si="6"/>
        <v>1906.3290240000001</v>
      </c>
      <c r="DF10" s="12">
        <f t="shared" si="6"/>
        <v>4018.0736159999997</v>
      </c>
      <c r="DG10" s="12">
        <f t="shared" si="6"/>
        <v>2420.548128</v>
      </c>
      <c r="DH10" s="12">
        <f t="shared" si="6"/>
        <v>2095.420176</v>
      </c>
      <c r="DI10" s="12">
        <f t="shared" si="6"/>
        <v>2112.651504</v>
      </c>
      <c r="DJ10" s="12">
        <f t="shared" si="6"/>
        <v>2121.720624</v>
      </c>
      <c r="DK10" s="12">
        <f t="shared" si="6"/>
        <v>2067.3059040000003</v>
      </c>
      <c r="DL10" s="12">
        <f>1007.68*DL9</f>
        <v>0</v>
      </c>
      <c r="DM10" s="12">
        <f>1007.68*DM9</f>
        <v>0</v>
      </c>
      <c r="DN10" s="12">
        <f>1007.68*DN9</f>
        <v>0</v>
      </c>
      <c r="DO10" s="12">
        <f>1007.68*DO9</f>
        <v>0</v>
      </c>
      <c r="DP10" s="12">
        <f>1007.68*DP9</f>
        <v>0</v>
      </c>
      <c r="DQ10" s="12">
        <f aca="true" t="shared" si="7" ref="DQ10:DX10">1007.68*DQ9</f>
        <v>2435.05872</v>
      </c>
      <c r="DR10" s="12">
        <f t="shared" si="7"/>
        <v>2431.8845279999996</v>
      </c>
      <c r="DS10" s="12">
        <f t="shared" si="7"/>
        <v>2150.2883519999996</v>
      </c>
      <c r="DT10" s="12">
        <f t="shared" si="7"/>
        <v>3338.343072</v>
      </c>
      <c r="DU10" s="12">
        <f t="shared" si="7"/>
        <v>3343.7845439999996</v>
      </c>
      <c r="DV10" s="12">
        <f t="shared" si="7"/>
        <v>2099.50128</v>
      </c>
      <c r="DW10" s="12">
        <f t="shared" si="7"/>
        <v>2532.0983039999996</v>
      </c>
      <c r="DX10" s="12">
        <f t="shared" si="7"/>
        <v>2753.8382879999995</v>
      </c>
    </row>
    <row r="11" spans="1:128" s="5" customFormat="1" ht="18.75" customHeight="1">
      <c r="A11" s="64"/>
      <c r="B11" s="19" t="s">
        <v>2</v>
      </c>
      <c r="C11" s="3">
        <f aca="true" t="shared" si="8" ref="C11:H11">C10/C7/12</f>
        <v>0.37788</v>
      </c>
      <c r="D11" s="3">
        <f t="shared" si="8"/>
        <v>0.37788000000000005</v>
      </c>
      <c r="E11" s="3">
        <f t="shared" si="8"/>
        <v>0.37788</v>
      </c>
      <c r="F11" s="3">
        <f t="shared" si="8"/>
        <v>0.37788</v>
      </c>
      <c r="G11" s="3">
        <f t="shared" si="8"/>
        <v>0.25192</v>
      </c>
      <c r="H11" s="3">
        <f t="shared" si="8"/>
        <v>0.2099333333333333</v>
      </c>
      <c r="I11" s="3">
        <f aca="true" t="shared" si="9" ref="I11:AY11">I10/I7/12</f>
        <v>0.20993333333333333</v>
      </c>
      <c r="J11" s="3">
        <f t="shared" si="9"/>
        <v>0.37788000000000005</v>
      </c>
      <c r="K11" s="3">
        <f t="shared" si="9"/>
        <v>0.37788</v>
      </c>
      <c r="L11" s="3">
        <f t="shared" si="9"/>
        <v>0.37788</v>
      </c>
      <c r="M11" s="3">
        <f t="shared" si="9"/>
        <v>0.37788</v>
      </c>
      <c r="N11" s="3">
        <f t="shared" si="9"/>
        <v>0.37788</v>
      </c>
      <c r="O11" s="3">
        <f t="shared" si="9"/>
        <v>0.37788</v>
      </c>
      <c r="P11" s="3">
        <f t="shared" si="9"/>
        <v>0.37788</v>
      </c>
      <c r="Q11" s="3">
        <f t="shared" si="9"/>
        <v>0.37788</v>
      </c>
      <c r="R11" s="3">
        <f t="shared" si="9"/>
        <v>0.37788</v>
      </c>
      <c r="S11" s="3">
        <f t="shared" si="9"/>
        <v>0.37788000000000005</v>
      </c>
      <c r="T11" s="3">
        <f t="shared" si="9"/>
        <v>0.37787999999999994</v>
      </c>
      <c r="U11" s="3">
        <f t="shared" si="9"/>
        <v>0.37788</v>
      </c>
      <c r="V11" s="3">
        <f t="shared" si="9"/>
        <v>0.37788</v>
      </c>
      <c r="W11" s="3">
        <f t="shared" si="9"/>
        <v>0.37788</v>
      </c>
      <c r="X11" s="3">
        <f t="shared" si="9"/>
        <v>0.37788000000000005</v>
      </c>
      <c r="Y11" s="3">
        <f t="shared" si="9"/>
        <v>0.37788</v>
      </c>
      <c r="Z11" s="3">
        <f t="shared" si="9"/>
        <v>0.37788</v>
      </c>
      <c r="AA11" s="3">
        <f t="shared" si="9"/>
        <v>0.37788</v>
      </c>
      <c r="AB11" s="3">
        <f t="shared" si="9"/>
        <v>0.37788</v>
      </c>
      <c r="AC11" s="3">
        <f t="shared" si="9"/>
        <v>0.37788</v>
      </c>
      <c r="AD11" s="3">
        <f t="shared" si="9"/>
        <v>0.37787999999999994</v>
      </c>
      <c r="AE11" s="3">
        <f t="shared" si="9"/>
        <v>0.37788</v>
      </c>
      <c r="AF11" s="3">
        <f t="shared" si="9"/>
        <v>0.37788</v>
      </c>
      <c r="AG11" s="3">
        <f t="shared" si="9"/>
        <v>0.37788</v>
      </c>
      <c r="AH11" s="3">
        <f t="shared" si="9"/>
        <v>0.37787999999999994</v>
      </c>
      <c r="AI11" s="3">
        <f t="shared" si="9"/>
        <v>0.2099333333333333</v>
      </c>
      <c r="AJ11" s="3">
        <f t="shared" si="9"/>
        <v>0.37788</v>
      </c>
      <c r="AK11" s="3">
        <f t="shared" si="9"/>
        <v>0.37788</v>
      </c>
      <c r="AL11" s="3">
        <f t="shared" si="9"/>
        <v>0.37788</v>
      </c>
      <c r="AM11" s="3">
        <f t="shared" si="9"/>
        <v>0.37788</v>
      </c>
      <c r="AN11" s="3">
        <f t="shared" si="9"/>
        <v>0.37788000000000005</v>
      </c>
      <c r="AO11" s="3">
        <f t="shared" si="9"/>
        <v>0.37788</v>
      </c>
      <c r="AP11" s="3">
        <f t="shared" si="9"/>
        <v>0.37787999999999994</v>
      </c>
      <c r="AQ11" s="3">
        <f t="shared" si="9"/>
        <v>0.37788</v>
      </c>
      <c r="AR11" s="3">
        <f t="shared" si="9"/>
        <v>0.37787999999999994</v>
      </c>
      <c r="AS11" s="3">
        <f t="shared" si="9"/>
        <v>0.37788</v>
      </c>
      <c r="AT11" s="3">
        <f t="shared" si="9"/>
        <v>0.37787999999999994</v>
      </c>
      <c r="AU11" s="3">
        <f t="shared" si="9"/>
        <v>0.37788</v>
      </c>
      <c r="AV11" s="3">
        <f t="shared" si="9"/>
        <v>0.37788</v>
      </c>
      <c r="AW11" s="3">
        <f t="shared" si="9"/>
        <v>0.37788</v>
      </c>
      <c r="AX11" s="3">
        <f t="shared" si="9"/>
        <v>0.37788</v>
      </c>
      <c r="AY11" s="3">
        <f t="shared" si="9"/>
        <v>0.37788</v>
      </c>
      <c r="AZ11" s="3">
        <f aca="true" t="shared" si="10" ref="AZ11:DK11">AZ10/AZ7/12</f>
        <v>0.37788000000000005</v>
      </c>
      <c r="BA11" s="3">
        <f t="shared" si="10"/>
        <v>0.37788</v>
      </c>
      <c r="BB11" s="3">
        <f t="shared" si="10"/>
        <v>0.20993333333333333</v>
      </c>
      <c r="BC11" s="3">
        <f t="shared" si="10"/>
        <v>0.37788</v>
      </c>
      <c r="BD11" s="3">
        <f t="shared" si="10"/>
        <v>0.20993333333333333</v>
      </c>
      <c r="BE11" s="3">
        <f t="shared" si="10"/>
        <v>0.37788</v>
      </c>
      <c r="BF11" s="3">
        <f t="shared" si="10"/>
        <v>0.37788</v>
      </c>
      <c r="BG11" s="3">
        <f t="shared" si="10"/>
        <v>0.37788</v>
      </c>
      <c r="BH11" s="3">
        <f t="shared" si="10"/>
        <v>0.37788000000000005</v>
      </c>
      <c r="BI11" s="3">
        <f t="shared" si="10"/>
        <v>0.37788</v>
      </c>
      <c r="BJ11" s="3">
        <f t="shared" si="10"/>
        <v>0.37787999999999994</v>
      </c>
      <c r="BK11" s="3">
        <f t="shared" si="10"/>
        <v>0.37788</v>
      </c>
      <c r="BL11" s="3">
        <f t="shared" si="10"/>
        <v>0.37788</v>
      </c>
      <c r="BM11" s="3">
        <f t="shared" si="10"/>
        <v>0.37788</v>
      </c>
      <c r="BN11" s="3">
        <f t="shared" si="10"/>
        <v>0.37788</v>
      </c>
      <c r="BO11" s="3">
        <f t="shared" si="10"/>
        <v>0.37787999999999994</v>
      </c>
      <c r="BP11" s="3">
        <f t="shared" si="10"/>
        <v>0.37788</v>
      </c>
      <c r="BQ11" s="3">
        <f t="shared" si="10"/>
        <v>0.37788000000000005</v>
      </c>
      <c r="BR11" s="3">
        <f t="shared" si="10"/>
        <v>0.37787999999999994</v>
      </c>
      <c r="BS11" s="3">
        <f t="shared" si="10"/>
        <v>0.37788</v>
      </c>
      <c r="BT11" s="3">
        <f t="shared" si="10"/>
        <v>0.3358933333333334</v>
      </c>
      <c r="BU11" s="3">
        <f t="shared" si="10"/>
        <v>0.37788</v>
      </c>
      <c r="BV11" s="3">
        <f t="shared" si="10"/>
        <v>0.37788</v>
      </c>
      <c r="BW11" s="3">
        <f t="shared" si="10"/>
        <v>0.37788</v>
      </c>
      <c r="BX11" s="3">
        <f t="shared" si="10"/>
        <v>0.37788</v>
      </c>
      <c r="BY11" s="3">
        <f t="shared" si="10"/>
        <v>0.37788</v>
      </c>
      <c r="BZ11" s="3">
        <f t="shared" si="10"/>
        <v>0.37788</v>
      </c>
      <c r="CA11" s="3">
        <f t="shared" si="10"/>
        <v>0.37788000000000005</v>
      </c>
      <c r="CB11" s="3">
        <f t="shared" si="10"/>
        <v>0.37787999999999994</v>
      </c>
      <c r="CC11" s="3">
        <f t="shared" si="10"/>
        <v>0.37788</v>
      </c>
      <c r="CD11" s="3">
        <f t="shared" si="10"/>
        <v>0.37788000000000005</v>
      </c>
      <c r="CE11" s="3">
        <f t="shared" si="10"/>
        <v>0.37788</v>
      </c>
      <c r="CF11" s="3">
        <f t="shared" si="10"/>
        <v>0.37788</v>
      </c>
      <c r="CG11" s="3">
        <f t="shared" si="10"/>
        <v>0.37788</v>
      </c>
      <c r="CH11" s="3">
        <f t="shared" si="10"/>
        <v>0.37788</v>
      </c>
      <c r="CI11" s="3">
        <f t="shared" si="10"/>
        <v>0.37788</v>
      </c>
      <c r="CJ11" s="3">
        <f t="shared" si="10"/>
        <v>0.37788</v>
      </c>
      <c r="CK11" s="3">
        <f t="shared" si="10"/>
        <v>0.37787999999999994</v>
      </c>
      <c r="CL11" s="3">
        <f t="shared" si="10"/>
        <v>0.37788</v>
      </c>
      <c r="CM11" s="3">
        <f t="shared" si="10"/>
        <v>0.37788</v>
      </c>
      <c r="CN11" s="3">
        <f t="shared" si="10"/>
        <v>0.37788</v>
      </c>
      <c r="CO11" s="3">
        <f t="shared" si="10"/>
        <v>0.37788</v>
      </c>
      <c r="CP11" s="3">
        <f t="shared" si="10"/>
        <v>0.37788</v>
      </c>
      <c r="CQ11" s="3">
        <f>CQ10/CQ7/12</f>
        <v>0.37788000000000005</v>
      </c>
      <c r="CR11" s="3">
        <f t="shared" si="10"/>
        <v>0.37788</v>
      </c>
      <c r="CS11" s="3">
        <f t="shared" si="10"/>
        <v>0.37788</v>
      </c>
      <c r="CT11" s="3">
        <f t="shared" si="10"/>
        <v>0.37788</v>
      </c>
      <c r="CU11" s="3">
        <f t="shared" si="10"/>
        <v>0.37788</v>
      </c>
      <c r="CV11" s="3">
        <f t="shared" si="10"/>
        <v>0.37788</v>
      </c>
      <c r="CW11" s="3">
        <f t="shared" si="10"/>
        <v>0.37787999999999994</v>
      </c>
      <c r="CX11" s="3">
        <f t="shared" si="10"/>
        <v>0.37788</v>
      </c>
      <c r="CY11" s="3">
        <f t="shared" si="10"/>
        <v>0.37788</v>
      </c>
      <c r="CZ11" s="3">
        <f t="shared" si="10"/>
        <v>0.37788</v>
      </c>
      <c r="DA11" s="3">
        <f>DA10/DA7/12</f>
        <v>0.37788000000000005</v>
      </c>
      <c r="DB11" s="3">
        <f t="shared" si="10"/>
        <v>0.37788</v>
      </c>
      <c r="DC11" s="3">
        <f t="shared" si="10"/>
        <v>0.37787999999999994</v>
      </c>
      <c r="DD11" s="3">
        <f>DD10/DD7/12</f>
        <v>0.37788</v>
      </c>
      <c r="DE11" s="3">
        <f t="shared" si="10"/>
        <v>0.37788000000000005</v>
      </c>
      <c r="DF11" s="3">
        <f t="shared" si="10"/>
        <v>0.37788</v>
      </c>
      <c r="DG11" s="3">
        <f t="shared" si="10"/>
        <v>0.37788</v>
      </c>
      <c r="DH11" s="3">
        <f t="shared" si="10"/>
        <v>0.37788</v>
      </c>
      <c r="DI11" s="3">
        <f t="shared" si="10"/>
        <v>0.37788</v>
      </c>
      <c r="DJ11" s="3">
        <f t="shared" si="10"/>
        <v>0.37788</v>
      </c>
      <c r="DK11" s="3">
        <f t="shared" si="10"/>
        <v>0.37788000000000005</v>
      </c>
      <c r="DL11" s="3">
        <f>DL10/DL7/12</f>
        <v>0</v>
      </c>
      <c r="DM11" s="3">
        <f>DM10/DM7/12</f>
        <v>0</v>
      </c>
      <c r="DN11" s="3">
        <f>DN10/DN7/12</f>
        <v>0</v>
      </c>
      <c r="DO11" s="3">
        <f>DO10/DO7/12</f>
        <v>0</v>
      </c>
      <c r="DP11" s="3">
        <f>DP10/DP7/12</f>
        <v>0</v>
      </c>
      <c r="DQ11" s="3">
        <f aca="true" t="shared" si="11" ref="DQ11:DX11">DQ10/DQ7/12</f>
        <v>0.37788</v>
      </c>
      <c r="DR11" s="3">
        <f t="shared" si="11"/>
        <v>0.37788</v>
      </c>
      <c r="DS11" s="3">
        <f t="shared" si="11"/>
        <v>0.37787999999999994</v>
      </c>
      <c r="DT11" s="3">
        <f t="shared" si="11"/>
        <v>0.37788</v>
      </c>
      <c r="DU11" s="3">
        <f t="shared" si="11"/>
        <v>0.37788</v>
      </c>
      <c r="DV11" s="3">
        <f t="shared" si="11"/>
        <v>0.37788</v>
      </c>
      <c r="DW11" s="3">
        <f t="shared" si="11"/>
        <v>0.37788</v>
      </c>
      <c r="DX11" s="3">
        <f t="shared" si="11"/>
        <v>0.37787999999999994</v>
      </c>
    </row>
    <row r="12" spans="1:128" s="5" customFormat="1" ht="18.75" customHeight="1" thickBot="1">
      <c r="A12" s="65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  <c r="BB12" s="13" t="s">
        <v>14</v>
      </c>
      <c r="BC12" s="13" t="s">
        <v>14</v>
      </c>
      <c r="BD12" s="13" t="s">
        <v>14</v>
      </c>
      <c r="BE12" s="13" t="s">
        <v>14</v>
      </c>
      <c r="BF12" s="13" t="s">
        <v>14</v>
      </c>
      <c r="BG12" s="13" t="s">
        <v>14</v>
      </c>
      <c r="BH12" s="13" t="s">
        <v>14</v>
      </c>
      <c r="BI12" s="13" t="s">
        <v>14</v>
      </c>
      <c r="BJ12" s="13" t="s">
        <v>14</v>
      </c>
      <c r="BK12" s="13" t="s">
        <v>14</v>
      </c>
      <c r="BL12" s="13" t="s">
        <v>14</v>
      </c>
      <c r="BM12" s="13" t="s">
        <v>14</v>
      </c>
      <c r="BN12" s="13" t="s">
        <v>14</v>
      </c>
      <c r="BO12" s="13" t="s">
        <v>14</v>
      </c>
      <c r="BP12" s="13" t="s">
        <v>14</v>
      </c>
      <c r="BQ12" s="13" t="s">
        <v>14</v>
      </c>
      <c r="BR12" s="13" t="s">
        <v>14</v>
      </c>
      <c r="BS12" s="13" t="s">
        <v>14</v>
      </c>
      <c r="BT12" s="13" t="s">
        <v>14</v>
      </c>
      <c r="BU12" s="13" t="s">
        <v>14</v>
      </c>
      <c r="BV12" s="13" t="s">
        <v>14</v>
      </c>
      <c r="BW12" s="13" t="s">
        <v>14</v>
      </c>
      <c r="BX12" s="13" t="s">
        <v>14</v>
      </c>
      <c r="BY12" s="13" t="s">
        <v>14</v>
      </c>
      <c r="BZ12" s="13" t="s">
        <v>14</v>
      </c>
      <c r="CA12" s="13" t="s">
        <v>14</v>
      </c>
      <c r="CB12" s="13" t="s">
        <v>14</v>
      </c>
      <c r="CC12" s="13" t="s">
        <v>14</v>
      </c>
      <c r="CD12" s="13" t="s">
        <v>14</v>
      </c>
      <c r="CE12" s="13" t="s">
        <v>14</v>
      </c>
      <c r="CF12" s="13" t="s">
        <v>14</v>
      </c>
      <c r="CG12" s="13" t="s">
        <v>14</v>
      </c>
      <c r="CH12" s="13" t="s">
        <v>14</v>
      </c>
      <c r="CI12" s="13" t="s">
        <v>14</v>
      </c>
      <c r="CJ12" s="13" t="s">
        <v>14</v>
      </c>
      <c r="CK12" s="13" t="s">
        <v>14</v>
      </c>
      <c r="CL12" s="13" t="s">
        <v>14</v>
      </c>
      <c r="CM12" s="13" t="s">
        <v>14</v>
      </c>
      <c r="CN12" s="13" t="s">
        <v>14</v>
      </c>
      <c r="CO12" s="13" t="s">
        <v>14</v>
      </c>
      <c r="CP12" s="13" t="s">
        <v>14</v>
      </c>
      <c r="CQ12" s="13" t="s">
        <v>14</v>
      </c>
      <c r="CR12" s="13" t="s">
        <v>14</v>
      </c>
      <c r="CS12" s="13" t="s">
        <v>14</v>
      </c>
      <c r="CT12" s="13" t="s">
        <v>14</v>
      </c>
      <c r="CU12" s="13" t="s">
        <v>14</v>
      </c>
      <c r="CV12" s="13" t="s">
        <v>14</v>
      </c>
      <c r="CW12" s="13" t="s">
        <v>14</v>
      </c>
      <c r="CX12" s="13" t="s">
        <v>14</v>
      </c>
      <c r="CY12" s="13" t="s">
        <v>14</v>
      </c>
      <c r="CZ12" s="13" t="s">
        <v>14</v>
      </c>
      <c r="DA12" s="13" t="s">
        <v>14</v>
      </c>
      <c r="DB12" s="13" t="s">
        <v>14</v>
      </c>
      <c r="DC12" s="13" t="s">
        <v>14</v>
      </c>
      <c r="DD12" s="13" t="s">
        <v>14</v>
      </c>
      <c r="DE12" s="13" t="s">
        <v>14</v>
      </c>
      <c r="DF12" s="13" t="s">
        <v>14</v>
      </c>
      <c r="DG12" s="13" t="s">
        <v>14</v>
      </c>
      <c r="DH12" s="13" t="s">
        <v>14</v>
      </c>
      <c r="DI12" s="13" t="s">
        <v>14</v>
      </c>
      <c r="DJ12" s="13" t="s">
        <v>14</v>
      </c>
      <c r="DK12" s="13" t="s">
        <v>14</v>
      </c>
      <c r="DL12" s="13" t="s">
        <v>14</v>
      </c>
      <c r="DM12" s="13" t="s">
        <v>14</v>
      </c>
      <c r="DN12" s="13" t="s">
        <v>14</v>
      </c>
      <c r="DO12" s="13" t="s">
        <v>14</v>
      </c>
      <c r="DP12" s="13" t="s">
        <v>14</v>
      </c>
      <c r="DQ12" s="13" t="s">
        <v>14</v>
      </c>
      <c r="DR12" s="13" t="s">
        <v>14</v>
      </c>
      <c r="DS12" s="13" t="s">
        <v>14</v>
      </c>
      <c r="DT12" s="13" t="s">
        <v>14</v>
      </c>
      <c r="DU12" s="13" t="s">
        <v>14</v>
      </c>
      <c r="DV12" s="13" t="s">
        <v>14</v>
      </c>
      <c r="DW12" s="13" t="s">
        <v>14</v>
      </c>
      <c r="DX12" s="13" t="s">
        <v>14</v>
      </c>
    </row>
    <row r="13" spans="1:128" s="5" customFormat="1" ht="18.75" customHeight="1" thickTop="1">
      <c r="A13" s="64" t="s">
        <v>16</v>
      </c>
      <c r="B13" s="25" t="s">
        <v>4</v>
      </c>
      <c r="C13" s="26">
        <f>C8*10%/10</f>
        <v>4.544</v>
      </c>
      <c r="D13" s="26">
        <f>D8*10%/10</f>
        <v>4.622</v>
      </c>
      <c r="E13" s="26">
        <f>E8*10%/10</f>
        <v>4.658</v>
      </c>
      <c r="F13" s="26">
        <f>F8*10%/10</f>
        <v>4.729</v>
      </c>
      <c r="G13" s="26">
        <f>G8*5%/10</f>
        <v>2.2880000000000003</v>
      </c>
      <c r="H13" s="26">
        <f>H8*10%/10</f>
        <v>4.628</v>
      </c>
      <c r="I13" s="26">
        <f aca="true" t="shared" si="12" ref="I13:AY13">I8*10%/10</f>
        <v>4.899</v>
      </c>
      <c r="J13" s="26">
        <f t="shared" si="12"/>
        <v>4.559</v>
      </c>
      <c r="K13" s="26">
        <f t="shared" si="12"/>
        <v>4.598000000000001</v>
      </c>
      <c r="L13" s="26">
        <f t="shared" si="12"/>
        <v>5.172000000000001</v>
      </c>
      <c r="M13" s="26">
        <f t="shared" si="12"/>
        <v>5.1610000000000005</v>
      </c>
      <c r="N13" s="26">
        <f t="shared" si="12"/>
        <v>4.8260000000000005</v>
      </c>
      <c r="O13" s="26">
        <f t="shared" si="12"/>
        <v>5.9110000000000005</v>
      </c>
      <c r="P13" s="26">
        <f t="shared" si="12"/>
        <v>7.235000000000001</v>
      </c>
      <c r="Q13" s="26">
        <f t="shared" si="12"/>
        <v>4.613</v>
      </c>
      <c r="R13" s="26">
        <f t="shared" si="12"/>
        <v>4.2700000000000005</v>
      </c>
      <c r="S13" s="26">
        <f t="shared" si="12"/>
        <v>13.635</v>
      </c>
      <c r="T13" s="26">
        <f t="shared" si="12"/>
        <v>5.828</v>
      </c>
      <c r="U13" s="26">
        <f t="shared" si="12"/>
        <v>5.805000000000001</v>
      </c>
      <c r="V13" s="26">
        <f t="shared" si="12"/>
        <v>5.522</v>
      </c>
      <c r="W13" s="26">
        <f t="shared" si="12"/>
        <v>5.644</v>
      </c>
      <c r="X13" s="26">
        <f t="shared" si="12"/>
        <v>6.0329999999999995</v>
      </c>
      <c r="Y13" s="26">
        <f t="shared" si="12"/>
        <v>3.46</v>
      </c>
      <c r="Z13" s="26">
        <f t="shared" si="12"/>
        <v>8.09</v>
      </c>
      <c r="AA13" s="26">
        <f t="shared" si="12"/>
        <v>6.239</v>
      </c>
      <c r="AB13" s="26">
        <f t="shared" si="12"/>
        <v>5.799</v>
      </c>
      <c r="AC13" s="26">
        <f t="shared" si="12"/>
        <v>4.649</v>
      </c>
      <c r="AD13" s="26">
        <f t="shared" si="12"/>
        <v>5.23</v>
      </c>
      <c r="AE13" s="26">
        <f t="shared" si="12"/>
        <v>7.2829999999999995</v>
      </c>
      <c r="AF13" s="26">
        <f t="shared" si="12"/>
        <v>5.630000000000001</v>
      </c>
      <c r="AG13" s="26">
        <f t="shared" si="12"/>
        <v>4.574</v>
      </c>
      <c r="AH13" s="26">
        <f t="shared" si="12"/>
        <v>5.049</v>
      </c>
      <c r="AI13" s="26">
        <f>AI8*8%/10</f>
        <v>3.8024</v>
      </c>
      <c r="AJ13" s="26">
        <f t="shared" si="12"/>
        <v>4.605</v>
      </c>
      <c r="AK13" s="26">
        <f t="shared" si="12"/>
        <v>5.6370000000000005</v>
      </c>
      <c r="AL13" s="26">
        <f t="shared" si="12"/>
        <v>7.289</v>
      </c>
      <c r="AM13" s="26">
        <f t="shared" si="12"/>
        <v>4.627000000000001</v>
      </c>
      <c r="AN13" s="26">
        <f t="shared" si="12"/>
        <v>5.165000000000001</v>
      </c>
      <c r="AO13" s="26">
        <f t="shared" si="12"/>
        <v>5.169</v>
      </c>
      <c r="AP13" s="26">
        <f t="shared" si="12"/>
        <v>5.136000000000001</v>
      </c>
      <c r="AQ13" s="26">
        <f t="shared" si="12"/>
        <v>4.725</v>
      </c>
      <c r="AR13" s="26">
        <f t="shared" si="12"/>
        <v>4.769</v>
      </c>
      <c r="AS13" s="26">
        <f t="shared" si="12"/>
        <v>4.8260000000000005</v>
      </c>
      <c r="AT13" s="26">
        <f t="shared" si="12"/>
        <v>4.738</v>
      </c>
      <c r="AU13" s="26">
        <f t="shared" si="12"/>
        <v>5.253</v>
      </c>
      <c r="AV13" s="26">
        <f t="shared" si="12"/>
        <v>5.6370000000000005</v>
      </c>
      <c r="AW13" s="26">
        <f t="shared" si="12"/>
        <v>4.817</v>
      </c>
      <c r="AX13" s="26">
        <f t="shared" si="12"/>
        <v>8.767000000000001</v>
      </c>
      <c r="AY13" s="26">
        <f t="shared" si="12"/>
        <v>4.75</v>
      </c>
      <c r="AZ13" s="26">
        <f aca="true" t="shared" si="13" ref="AZ13:DK13">AZ8*10%/10</f>
        <v>4.559</v>
      </c>
      <c r="BA13" s="26">
        <f t="shared" si="13"/>
        <v>5.759</v>
      </c>
      <c r="BB13" s="26">
        <f t="shared" si="13"/>
        <v>4.289</v>
      </c>
      <c r="BC13" s="26">
        <f t="shared" si="13"/>
        <v>7.277000000000001</v>
      </c>
      <c r="BD13" s="26">
        <f t="shared" si="13"/>
        <v>4.195</v>
      </c>
      <c r="BE13" s="26">
        <f>BE8*7%/10</f>
        <v>4.167800000000001</v>
      </c>
      <c r="BF13" s="26">
        <f>BF8*7%/10</f>
        <v>5.1793000000000005</v>
      </c>
      <c r="BG13" s="26">
        <f t="shared" si="13"/>
        <v>9.744</v>
      </c>
      <c r="BH13" s="26">
        <f t="shared" si="13"/>
        <v>5.683</v>
      </c>
      <c r="BI13" s="26">
        <f t="shared" si="13"/>
        <v>6.639</v>
      </c>
      <c r="BJ13" s="26">
        <f t="shared" si="13"/>
        <v>5.314</v>
      </c>
      <c r="BK13" s="26">
        <f t="shared" si="13"/>
        <v>4.2170000000000005</v>
      </c>
      <c r="BL13" s="26">
        <f t="shared" si="13"/>
        <v>3.464</v>
      </c>
      <c r="BM13" s="26">
        <f t="shared" si="13"/>
        <v>4.734</v>
      </c>
      <c r="BN13" s="26">
        <f t="shared" si="13"/>
        <v>4.875</v>
      </c>
      <c r="BO13" s="26">
        <f t="shared" si="13"/>
        <v>5.437</v>
      </c>
      <c r="BP13" s="26">
        <f t="shared" si="13"/>
        <v>5.169</v>
      </c>
      <c r="BQ13" s="26">
        <f t="shared" si="13"/>
        <v>5.869</v>
      </c>
      <c r="BR13" s="26">
        <f t="shared" si="13"/>
        <v>4.373</v>
      </c>
      <c r="BS13" s="26">
        <f t="shared" si="13"/>
        <v>4.312</v>
      </c>
      <c r="BT13" s="26">
        <f>BT8*8%/10</f>
        <v>3.7504000000000004</v>
      </c>
      <c r="BU13" s="26">
        <f t="shared" si="13"/>
        <v>6.093</v>
      </c>
      <c r="BV13" s="26">
        <f t="shared" si="13"/>
        <v>5.529</v>
      </c>
      <c r="BW13" s="26">
        <f t="shared" si="13"/>
        <v>5.039</v>
      </c>
      <c r="BX13" s="26">
        <f t="shared" si="13"/>
        <v>5.256</v>
      </c>
      <c r="BY13" s="26">
        <f t="shared" si="13"/>
        <v>5.072</v>
      </c>
      <c r="BZ13" s="26">
        <f t="shared" si="13"/>
        <v>5.065</v>
      </c>
      <c r="CA13" s="26">
        <f t="shared" si="13"/>
        <v>4.979</v>
      </c>
      <c r="CB13" s="26">
        <f t="shared" si="13"/>
        <v>5.16</v>
      </c>
      <c r="CC13" s="26">
        <f t="shared" si="13"/>
        <v>5.266</v>
      </c>
      <c r="CD13" s="26">
        <f t="shared" si="13"/>
        <v>5.184</v>
      </c>
      <c r="CE13" s="26">
        <f t="shared" si="13"/>
        <v>5.489</v>
      </c>
      <c r="CF13" s="26">
        <f t="shared" si="13"/>
        <v>4.630000000000001</v>
      </c>
      <c r="CG13" s="26">
        <f t="shared" si="13"/>
        <v>4.455</v>
      </c>
      <c r="CH13" s="26">
        <f t="shared" si="13"/>
        <v>5.2379999999999995</v>
      </c>
      <c r="CI13" s="26">
        <f t="shared" si="13"/>
        <v>5.651000000000001</v>
      </c>
      <c r="CJ13" s="26">
        <f t="shared" si="13"/>
        <v>4.307</v>
      </c>
      <c r="CK13" s="26">
        <f t="shared" si="13"/>
        <v>6.349</v>
      </c>
      <c r="CL13" s="26">
        <f t="shared" si="13"/>
        <v>5.545</v>
      </c>
      <c r="CM13" s="26">
        <f t="shared" si="13"/>
        <v>9.941</v>
      </c>
      <c r="CN13" s="26">
        <f t="shared" si="13"/>
        <v>4.48</v>
      </c>
      <c r="CO13" s="26">
        <f t="shared" si="13"/>
        <v>5.65</v>
      </c>
      <c r="CP13" s="26">
        <f t="shared" si="13"/>
        <v>5.6610000000000005</v>
      </c>
      <c r="CQ13" s="26">
        <f>CQ8*10%/10</f>
        <v>5.983</v>
      </c>
      <c r="CR13" s="26">
        <f t="shared" si="13"/>
        <v>5.0520000000000005</v>
      </c>
      <c r="CS13" s="26">
        <f t="shared" si="13"/>
        <v>5.0920000000000005</v>
      </c>
      <c r="CT13" s="26">
        <f t="shared" si="13"/>
        <v>5.689</v>
      </c>
      <c r="CU13" s="26">
        <f t="shared" si="13"/>
        <v>4.799</v>
      </c>
      <c r="CV13" s="26">
        <f t="shared" si="13"/>
        <v>5.5729999999999995</v>
      </c>
      <c r="CW13" s="26">
        <f t="shared" si="13"/>
        <v>4.5120000000000005</v>
      </c>
      <c r="CX13" s="26">
        <f t="shared" si="13"/>
        <v>7.194</v>
      </c>
      <c r="CY13" s="26">
        <f t="shared" si="13"/>
        <v>4.543000000000001</v>
      </c>
      <c r="CZ13" s="26">
        <f t="shared" si="13"/>
        <v>4.794</v>
      </c>
      <c r="DA13" s="26">
        <f>DA8*10%/10</f>
        <v>4.559</v>
      </c>
      <c r="DB13" s="26">
        <f t="shared" si="13"/>
        <v>4.6240000000000006</v>
      </c>
      <c r="DC13" s="26">
        <f t="shared" si="13"/>
        <v>4.667</v>
      </c>
      <c r="DD13" s="26">
        <f>DD8*10%/10</f>
        <v>4.158</v>
      </c>
      <c r="DE13" s="26">
        <f t="shared" si="13"/>
        <v>4.204</v>
      </c>
      <c r="DF13" s="26">
        <f t="shared" si="13"/>
        <v>8.861</v>
      </c>
      <c r="DG13" s="26">
        <f t="shared" si="13"/>
        <v>5.337999999999999</v>
      </c>
      <c r="DH13" s="26">
        <f t="shared" si="13"/>
        <v>4.621</v>
      </c>
      <c r="DI13" s="26">
        <f t="shared" si="13"/>
        <v>4.659000000000001</v>
      </c>
      <c r="DJ13" s="26">
        <f t="shared" si="13"/>
        <v>4.679</v>
      </c>
      <c r="DK13" s="26">
        <f t="shared" si="13"/>
        <v>4.559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f aca="true" t="shared" si="14" ref="DQ13:DX13">DQ8*10%/10</f>
        <v>5.37</v>
      </c>
      <c r="DR13" s="26">
        <f t="shared" si="14"/>
        <v>5.3629999999999995</v>
      </c>
      <c r="DS13" s="26">
        <f t="shared" si="14"/>
        <v>4.742</v>
      </c>
      <c r="DT13" s="26">
        <f t="shared" si="14"/>
        <v>7.362</v>
      </c>
      <c r="DU13" s="26">
        <f t="shared" si="14"/>
        <v>7.374</v>
      </c>
      <c r="DV13" s="26">
        <f t="shared" si="14"/>
        <v>4.630000000000001</v>
      </c>
      <c r="DW13" s="26">
        <f t="shared" si="14"/>
        <v>5.5840000000000005</v>
      </c>
      <c r="DX13" s="26">
        <f t="shared" si="14"/>
        <v>6.0729999999999995</v>
      </c>
    </row>
    <row r="14" spans="1:128" s="5" customFormat="1" ht="18.75" customHeight="1">
      <c r="A14" s="64"/>
      <c r="B14" s="19" t="s">
        <v>13</v>
      </c>
      <c r="C14" s="3">
        <f aca="true" t="shared" si="15" ref="C14:H14">2281.73*C13</f>
        <v>10368.18112</v>
      </c>
      <c r="D14" s="3">
        <f t="shared" si="15"/>
        <v>10546.15606</v>
      </c>
      <c r="E14" s="3">
        <f t="shared" si="15"/>
        <v>10628.298340000001</v>
      </c>
      <c r="F14" s="3">
        <f t="shared" si="15"/>
        <v>10790.30117</v>
      </c>
      <c r="G14" s="3">
        <f t="shared" si="15"/>
        <v>5220.59824</v>
      </c>
      <c r="H14" s="3">
        <f t="shared" si="15"/>
        <v>10559.846440000001</v>
      </c>
      <c r="I14" s="3">
        <f aca="true" t="shared" si="16" ref="I14:AY14">2281.73*I13</f>
        <v>11178.19527</v>
      </c>
      <c r="J14" s="3">
        <f t="shared" si="16"/>
        <v>10402.407070000001</v>
      </c>
      <c r="K14" s="3">
        <f t="shared" si="16"/>
        <v>10491.394540000001</v>
      </c>
      <c r="L14" s="3">
        <f t="shared" si="16"/>
        <v>11801.107560000002</v>
      </c>
      <c r="M14" s="3">
        <f t="shared" si="16"/>
        <v>11776.008530000001</v>
      </c>
      <c r="N14" s="3">
        <f t="shared" si="16"/>
        <v>11011.628980000001</v>
      </c>
      <c r="O14" s="3">
        <f t="shared" si="16"/>
        <v>13487.306030000002</v>
      </c>
      <c r="P14" s="3">
        <f t="shared" si="16"/>
        <v>16508.316550000003</v>
      </c>
      <c r="Q14" s="3">
        <f t="shared" si="16"/>
        <v>10525.620490000001</v>
      </c>
      <c r="R14" s="3">
        <f t="shared" si="16"/>
        <v>9742.9871</v>
      </c>
      <c r="S14" s="3">
        <f t="shared" si="16"/>
        <v>31111.38855</v>
      </c>
      <c r="T14" s="3">
        <f t="shared" si="16"/>
        <v>13297.92244</v>
      </c>
      <c r="U14" s="3">
        <f t="shared" si="16"/>
        <v>13245.44265</v>
      </c>
      <c r="V14" s="3">
        <f t="shared" si="16"/>
        <v>12599.71306</v>
      </c>
      <c r="W14" s="3">
        <f t="shared" si="16"/>
        <v>12878.08412</v>
      </c>
      <c r="X14" s="3">
        <f t="shared" si="16"/>
        <v>13765.67709</v>
      </c>
      <c r="Y14" s="3">
        <f t="shared" si="16"/>
        <v>7894.7858</v>
      </c>
      <c r="Z14" s="3">
        <f t="shared" si="16"/>
        <v>18459.1957</v>
      </c>
      <c r="AA14" s="3">
        <f t="shared" si="16"/>
        <v>14235.71347</v>
      </c>
      <c r="AB14" s="3">
        <f t="shared" si="16"/>
        <v>13231.75227</v>
      </c>
      <c r="AC14" s="3">
        <f t="shared" si="16"/>
        <v>10607.76277</v>
      </c>
      <c r="AD14" s="3">
        <f t="shared" si="16"/>
        <v>11933.447900000001</v>
      </c>
      <c r="AE14" s="3">
        <f t="shared" si="16"/>
        <v>16617.83959</v>
      </c>
      <c r="AF14" s="3">
        <f t="shared" si="16"/>
        <v>12846.139900000002</v>
      </c>
      <c r="AG14" s="3">
        <f t="shared" si="16"/>
        <v>10436.63302</v>
      </c>
      <c r="AH14" s="3">
        <f t="shared" si="16"/>
        <v>11520.45477</v>
      </c>
      <c r="AI14" s="3">
        <f t="shared" si="16"/>
        <v>8676.050152</v>
      </c>
      <c r="AJ14" s="3">
        <f t="shared" si="16"/>
        <v>10507.366650000002</v>
      </c>
      <c r="AK14" s="3">
        <f t="shared" si="16"/>
        <v>12862.11201</v>
      </c>
      <c r="AL14" s="3">
        <f t="shared" si="16"/>
        <v>16631.52997</v>
      </c>
      <c r="AM14" s="3">
        <f t="shared" si="16"/>
        <v>10557.564710000002</v>
      </c>
      <c r="AN14" s="3">
        <f t="shared" si="16"/>
        <v>11785.135450000002</v>
      </c>
      <c r="AO14" s="3">
        <f t="shared" si="16"/>
        <v>11794.262369999999</v>
      </c>
      <c r="AP14" s="3">
        <f t="shared" si="16"/>
        <v>11718.965280000002</v>
      </c>
      <c r="AQ14" s="3">
        <f t="shared" si="16"/>
        <v>10781.17425</v>
      </c>
      <c r="AR14" s="3">
        <f t="shared" si="16"/>
        <v>10881.570370000001</v>
      </c>
      <c r="AS14" s="3">
        <f t="shared" si="16"/>
        <v>11011.628980000001</v>
      </c>
      <c r="AT14" s="3">
        <f t="shared" si="16"/>
        <v>10810.83674</v>
      </c>
      <c r="AU14" s="3">
        <f t="shared" si="16"/>
        <v>11985.92769</v>
      </c>
      <c r="AV14" s="3">
        <f t="shared" si="16"/>
        <v>12862.11201</v>
      </c>
      <c r="AW14" s="3">
        <f t="shared" si="16"/>
        <v>10991.093410000001</v>
      </c>
      <c r="AX14" s="3">
        <f t="shared" si="16"/>
        <v>20003.926910000002</v>
      </c>
      <c r="AY14" s="3">
        <f t="shared" si="16"/>
        <v>10838.2175</v>
      </c>
      <c r="AZ14" s="3">
        <f aca="true" t="shared" si="17" ref="AZ14:DK14">2281.73*AZ13</f>
        <v>10402.407070000001</v>
      </c>
      <c r="BA14" s="3">
        <f t="shared" si="17"/>
        <v>13140.48307</v>
      </c>
      <c r="BB14" s="3">
        <f>1281.73*BB13</f>
        <v>5497.33997</v>
      </c>
      <c r="BC14" s="3">
        <f t="shared" si="17"/>
        <v>16604.149210000003</v>
      </c>
      <c r="BD14" s="3">
        <f t="shared" si="17"/>
        <v>9571.85735</v>
      </c>
      <c r="BE14" s="3">
        <f t="shared" si="17"/>
        <v>9509.794294000001</v>
      </c>
      <c r="BF14" s="3">
        <f t="shared" si="17"/>
        <v>11817.764189000001</v>
      </c>
      <c r="BG14" s="3">
        <f t="shared" si="17"/>
        <v>22233.17712</v>
      </c>
      <c r="BH14" s="3">
        <f t="shared" si="17"/>
        <v>12967.07159</v>
      </c>
      <c r="BI14" s="3">
        <f t="shared" si="17"/>
        <v>15148.405470000002</v>
      </c>
      <c r="BJ14" s="3">
        <f t="shared" si="17"/>
        <v>12125.113220000001</v>
      </c>
      <c r="BK14" s="3">
        <f t="shared" si="17"/>
        <v>9622.05541</v>
      </c>
      <c r="BL14" s="3">
        <f t="shared" si="17"/>
        <v>7903.91272</v>
      </c>
      <c r="BM14" s="3">
        <f t="shared" si="17"/>
        <v>10801.70982</v>
      </c>
      <c r="BN14" s="3">
        <f t="shared" si="17"/>
        <v>11123.43375</v>
      </c>
      <c r="BO14" s="3">
        <f t="shared" si="17"/>
        <v>12405.766010000001</v>
      </c>
      <c r="BP14" s="3">
        <f t="shared" si="17"/>
        <v>11794.262369999999</v>
      </c>
      <c r="BQ14" s="3">
        <f t="shared" si="17"/>
        <v>13391.47337</v>
      </c>
      <c r="BR14" s="3">
        <f t="shared" si="17"/>
        <v>9978.005290000001</v>
      </c>
      <c r="BS14" s="3">
        <f t="shared" si="17"/>
        <v>9838.81976</v>
      </c>
      <c r="BT14" s="3">
        <f t="shared" si="17"/>
        <v>8557.400192000001</v>
      </c>
      <c r="BU14" s="3">
        <f t="shared" si="17"/>
        <v>13902.58089</v>
      </c>
      <c r="BV14" s="3">
        <f t="shared" si="17"/>
        <v>12615.68517</v>
      </c>
      <c r="BW14" s="3">
        <f t="shared" si="17"/>
        <v>11497.63747</v>
      </c>
      <c r="BX14" s="3">
        <f t="shared" si="17"/>
        <v>11992.77288</v>
      </c>
      <c r="BY14" s="3">
        <f t="shared" si="17"/>
        <v>11572.93456</v>
      </c>
      <c r="BZ14" s="3">
        <f t="shared" si="17"/>
        <v>11556.96245</v>
      </c>
      <c r="CA14" s="3">
        <f t="shared" si="17"/>
        <v>11360.73367</v>
      </c>
      <c r="CB14" s="3">
        <f t="shared" si="17"/>
        <v>11773.7268</v>
      </c>
      <c r="CC14" s="3">
        <f t="shared" si="17"/>
        <v>12015.59018</v>
      </c>
      <c r="CD14" s="3">
        <f t="shared" si="17"/>
        <v>11828.48832</v>
      </c>
      <c r="CE14" s="3">
        <f t="shared" si="17"/>
        <v>12524.41597</v>
      </c>
      <c r="CF14" s="3">
        <f t="shared" si="17"/>
        <v>10564.409900000002</v>
      </c>
      <c r="CG14" s="3">
        <f t="shared" si="17"/>
        <v>10165.10715</v>
      </c>
      <c r="CH14" s="3">
        <f t="shared" si="17"/>
        <v>11951.701739999999</v>
      </c>
      <c r="CI14" s="3">
        <f t="shared" si="17"/>
        <v>12894.056230000002</v>
      </c>
      <c r="CJ14" s="3">
        <f t="shared" si="17"/>
        <v>9827.411110000001</v>
      </c>
      <c r="CK14" s="3">
        <f t="shared" si="17"/>
        <v>14486.70377</v>
      </c>
      <c r="CL14" s="3">
        <f t="shared" si="17"/>
        <v>12652.19285</v>
      </c>
      <c r="CM14" s="3">
        <f t="shared" si="17"/>
        <v>22682.67793</v>
      </c>
      <c r="CN14" s="3">
        <f t="shared" si="17"/>
        <v>10222.1504</v>
      </c>
      <c r="CO14" s="3">
        <f t="shared" si="17"/>
        <v>12891.774500000001</v>
      </c>
      <c r="CP14" s="3">
        <f t="shared" si="17"/>
        <v>12916.87353</v>
      </c>
      <c r="CQ14" s="3">
        <f>2281.73*CQ13</f>
        <v>13651.59059</v>
      </c>
      <c r="CR14" s="3">
        <f t="shared" si="17"/>
        <v>11527.299960000002</v>
      </c>
      <c r="CS14" s="3">
        <f t="shared" si="17"/>
        <v>11618.569160000001</v>
      </c>
      <c r="CT14" s="3">
        <f t="shared" si="17"/>
        <v>12980.76197</v>
      </c>
      <c r="CU14" s="3">
        <f t="shared" si="17"/>
        <v>10950.022270000001</v>
      </c>
      <c r="CV14" s="3">
        <f t="shared" si="17"/>
        <v>12716.081289999998</v>
      </c>
      <c r="CW14" s="3">
        <f t="shared" si="17"/>
        <v>10295.165760000002</v>
      </c>
      <c r="CX14" s="3">
        <f t="shared" si="17"/>
        <v>16414.76562</v>
      </c>
      <c r="CY14" s="3">
        <f t="shared" si="17"/>
        <v>10365.899390000002</v>
      </c>
      <c r="CZ14" s="3">
        <f t="shared" si="17"/>
        <v>10938.613619999998</v>
      </c>
      <c r="DA14" s="3">
        <f>2281.73*DA13</f>
        <v>10402.407070000001</v>
      </c>
      <c r="DB14" s="3">
        <f t="shared" si="17"/>
        <v>10550.71952</v>
      </c>
      <c r="DC14" s="3">
        <f t="shared" si="17"/>
        <v>10648.83391</v>
      </c>
      <c r="DD14" s="3">
        <f>2281.73*DD13</f>
        <v>9487.433340000001</v>
      </c>
      <c r="DE14" s="3">
        <f t="shared" si="17"/>
        <v>9592.39292</v>
      </c>
      <c r="DF14" s="3">
        <f t="shared" si="17"/>
        <v>20218.40953</v>
      </c>
      <c r="DG14" s="3">
        <f t="shared" si="17"/>
        <v>12179.874739999997</v>
      </c>
      <c r="DH14" s="3">
        <f t="shared" si="17"/>
        <v>10543.87433</v>
      </c>
      <c r="DI14" s="3">
        <f t="shared" si="17"/>
        <v>10630.580070000002</v>
      </c>
      <c r="DJ14" s="3">
        <f t="shared" si="17"/>
        <v>10676.214670000001</v>
      </c>
      <c r="DK14" s="3">
        <f t="shared" si="17"/>
        <v>10402.407070000001</v>
      </c>
      <c r="DL14" s="3">
        <f>2281.73*DL13</f>
        <v>0</v>
      </c>
      <c r="DM14" s="3">
        <f>2281.73*DM13</f>
        <v>0</v>
      </c>
      <c r="DN14" s="3">
        <f>2281.73*DN13</f>
        <v>0</v>
      </c>
      <c r="DO14" s="3">
        <f>2281.73*DO13</f>
        <v>0</v>
      </c>
      <c r="DP14" s="3">
        <f>2281.73*DP13</f>
        <v>0</v>
      </c>
      <c r="DQ14" s="3">
        <f aca="true" t="shared" si="18" ref="DQ14:DX14">2281.73*DQ13</f>
        <v>12252.8901</v>
      </c>
      <c r="DR14" s="3">
        <f t="shared" si="18"/>
        <v>12236.91799</v>
      </c>
      <c r="DS14" s="3">
        <f t="shared" si="18"/>
        <v>10819.96366</v>
      </c>
      <c r="DT14" s="3">
        <f t="shared" si="18"/>
        <v>16798.096260000002</v>
      </c>
      <c r="DU14" s="3">
        <f t="shared" si="18"/>
        <v>16825.47702</v>
      </c>
      <c r="DV14" s="3">
        <f t="shared" si="18"/>
        <v>10564.409900000002</v>
      </c>
      <c r="DW14" s="3">
        <f t="shared" si="18"/>
        <v>12741.180320000001</v>
      </c>
      <c r="DX14" s="3">
        <f t="shared" si="18"/>
        <v>13856.94629</v>
      </c>
    </row>
    <row r="15" spans="1:128" s="5" customFormat="1" ht="18.75" customHeight="1">
      <c r="A15" s="64"/>
      <c r="B15" s="19" t="s">
        <v>2</v>
      </c>
      <c r="C15" s="3">
        <f aca="true" t="shared" si="19" ref="C15:H15">C14/C7/12</f>
        <v>1.9014416666666667</v>
      </c>
      <c r="D15" s="3">
        <f t="shared" si="19"/>
        <v>1.9014416666666667</v>
      </c>
      <c r="E15" s="3">
        <f t="shared" si="19"/>
        <v>1.901441666666667</v>
      </c>
      <c r="F15" s="3">
        <f t="shared" si="19"/>
        <v>1.901441666666667</v>
      </c>
      <c r="G15" s="3">
        <f t="shared" si="19"/>
        <v>0.9507208333333333</v>
      </c>
      <c r="H15" s="3">
        <f t="shared" si="19"/>
        <v>1.901441666666667</v>
      </c>
      <c r="I15" s="3">
        <f aca="true" t="shared" si="20" ref="I15:AY15">I14/I7/12</f>
        <v>1.901441666666667</v>
      </c>
      <c r="J15" s="3">
        <f t="shared" si="20"/>
        <v>1.901441666666667</v>
      </c>
      <c r="K15" s="3">
        <f t="shared" si="20"/>
        <v>1.901441666666667</v>
      </c>
      <c r="L15" s="3">
        <f t="shared" si="20"/>
        <v>1.901441666666667</v>
      </c>
      <c r="M15" s="3">
        <f t="shared" si="20"/>
        <v>1.9014416666666667</v>
      </c>
      <c r="N15" s="3">
        <f t="shared" si="20"/>
        <v>1.901441666666667</v>
      </c>
      <c r="O15" s="3">
        <f t="shared" si="20"/>
        <v>1.901441666666667</v>
      </c>
      <c r="P15" s="3">
        <f t="shared" si="20"/>
        <v>1.901441666666667</v>
      </c>
      <c r="Q15" s="3">
        <f t="shared" si="20"/>
        <v>1.901441666666667</v>
      </c>
      <c r="R15" s="3">
        <f t="shared" si="20"/>
        <v>1.9014416666666667</v>
      </c>
      <c r="S15" s="3">
        <f t="shared" si="20"/>
        <v>1.9014416666666667</v>
      </c>
      <c r="T15" s="3">
        <f t="shared" si="20"/>
        <v>1.901441666666667</v>
      </c>
      <c r="U15" s="3">
        <f t="shared" si="20"/>
        <v>1.901441666666667</v>
      </c>
      <c r="V15" s="3">
        <f t="shared" si="20"/>
        <v>1.9014416666666667</v>
      </c>
      <c r="W15" s="3">
        <f t="shared" si="20"/>
        <v>1.9014416666666667</v>
      </c>
      <c r="X15" s="3">
        <f t="shared" si="20"/>
        <v>1.9014416666666667</v>
      </c>
      <c r="Y15" s="3">
        <f t="shared" si="20"/>
        <v>1.9014416666666667</v>
      </c>
      <c r="Z15" s="3">
        <f t="shared" si="20"/>
        <v>1.9014416666666667</v>
      </c>
      <c r="AA15" s="3">
        <f t="shared" si="20"/>
        <v>1.901441666666667</v>
      </c>
      <c r="AB15" s="3">
        <f t="shared" si="20"/>
        <v>1.901441666666667</v>
      </c>
      <c r="AC15" s="3">
        <f t="shared" si="20"/>
        <v>1.9014416666666667</v>
      </c>
      <c r="AD15" s="3">
        <f t="shared" si="20"/>
        <v>1.901441666666667</v>
      </c>
      <c r="AE15" s="3">
        <f t="shared" si="20"/>
        <v>1.9014416666666667</v>
      </c>
      <c r="AF15" s="3">
        <f t="shared" si="20"/>
        <v>1.901441666666667</v>
      </c>
      <c r="AG15" s="3">
        <f t="shared" si="20"/>
        <v>1.9014416666666667</v>
      </c>
      <c r="AH15" s="3">
        <f t="shared" si="20"/>
        <v>1.901441666666667</v>
      </c>
      <c r="AI15" s="3">
        <f t="shared" si="20"/>
        <v>1.5211533333333334</v>
      </c>
      <c r="AJ15" s="3">
        <f t="shared" si="20"/>
        <v>1.901441666666667</v>
      </c>
      <c r="AK15" s="3">
        <f t="shared" si="20"/>
        <v>1.9014416666666667</v>
      </c>
      <c r="AL15" s="3">
        <f t="shared" si="20"/>
        <v>1.9014416666666667</v>
      </c>
      <c r="AM15" s="3">
        <f t="shared" si="20"/>
        <v>1.9014416666666671</v>
      </c>
      <c r="AN15" s="3">
        <f t="shared" si="20"/>
        <v>1.901441666666667</v>
      </c>
      <c r="AO15" s="3">
        <f t="shared" si="20"/>
        <v>1.9014416666666667</v>
      </c>
      <c r="AP15" s="3">
        <f t="shared" si="20"/>
        <v>1.901441666666667</v>
      </c>
      <c r="AQ15" s="3">
        <f t="shared" si="20"/>
        <v>1.9014416666666667</v>
      </c>
      <c r="AR15" s="3">
        <f t="shared" si="20"/>
        <v>1.901441666666667</v>
      </c>
      <c r="AS15" s="3">
        <f t="shared" si="20"/>
        <v>1.901441666666667</v>
      </c>
      <c r="AT15" s="3">
        <f t="shared" si="20"/>
        <v>1.9014416666666667</v>
      </c>
      <c r="AU15" s="3">
        <f t="shared" si="20"/>
        <v>1.901441666666667</v>
      </c>
      <c r="AV15" s="3">
        <f t="shared" si="20"/>
        <v>1.9014416666666667</v>
      </c>
      <c r="AW15" s="3">
        <f t="shared" si="20"/>
        <v>1.901441666666667</v>
      </c>
      <c r="AX15" s="3">
        <f t="shared" si="20"/>
        <v>1.9014416666666667</v>
      </c>
      <c r="AY15" s="3">
        <f t="shared" si="20"/>
        <v>1.901441666666667</v>
      </c>
      <c r="AZ15" s="3">
        <f aca="true" t="shared" si="21" ref="AZ15:DK15">AZ14/AZ7/12</f>
        <v>1.901441666666667</v>
      </c>
      <c r="BA15" s="3">
        <f t="shared" si="21"/>
        <v>1.901441666666667</v>
      </c>
      <c r="BB15" s="3">
        <f t="shared" si="21"/>
        <v>1.0681083333333334</v>
      </c>
      <c r="BC15" s="3">
        <f t="shared" si="21"/>
        <v>1.901441666666667</v>
      </c>
      <c r="BD15" s="3">
        <f t="shared" si="21"/>
        <v>1.9014416666666667</v>
      </c>
      <c r="BE15" s="3">
        <f t="shared" si="21"/>
        <v>1.3310091666666668</v>
      </c>
      <c r="BF15" s="3">
        <f t="shared" si="21"/>
        <v>1.3310091666666668</v>
      </c>
      <c r="BG15" s="3">
        <f t="shared" si="21"/>
        <v>1.9014416666666667</v>
      </c>
      <c r="BH15" s="3">
        <f t="shared" si="21"/>
        <v>1.9014416666666667</v>
      </c>
      <c r="BI15" s="3">
        <f t="shared" si="21"/>
        <v>1.901441666666667</v>
      </c>
      <c r="BJ15" s="3">
        <f t="shared" si="21"/>
        <v>1.901441666666667</v>
      </c>
      <c r="BK15" s="3">
        <f t="shared" si="21"/>
        <v>1.901441666666667</v>
      </c>
      <c r="BL15" s="3">
        <f t="shared" si="21"/>
        <v>1.901441666666667</v>
      </c>
      <c r="BM15" s="3">
        <f t="shared" si="21"/>
        <v>1.9014416666666667</v>
      </c>
      <c r="BN15" s="3">
        <f t="shared" si="21"/>
        <v>1.9014416666666667</v>
      </c>
      <c r="BO15" s="3">
        <f t="shared" si="21"/>
        <v>1.9014416666666667</v>
      </c>
      <c r="BP15" s="3">
        <f t="shared" si="21"/>
        <v>1.9014416666666667</v>
      </c>
      <c r="BQ15" s="3">
        <f t="shared" si="21"/>
        <v>1.9014416666666667</v>
      </c>
      <c r="BR15" s="3">
        <f t="shared" si="21"/>
        <v>1.901441666666667</v>
      </c>
      <c r="BS15" s="3">
        <f t="shared" si="21"/>
        <v>1.901441666666667</v>
      </c>
      <c r="BT15" s="3">
        <f t="shared" si="21"/>
        <v>1.5211533333333334</v>
      </c>
      <c r="BU15" s="3">
        <f t="shared" si="21"/>
        <v>1.9014416666666667</v>
      </c>
      <c r="BV15" s="3">
        <f t="shared" si="21"/>
        <v>1.901441666666667</v>
      </c>
      <c r="BW15" s="3">
        <f t="shared" si="21"/>
        <v>1.9014416666666667</v>
      </c>
      <c r="BX15" s="3">
        <f t="shared" si="21"/>
        <v>1.9014416666666667</v>
      </c>
      <c r="BY15" s="3">
        <f t="shared" si="21"/>
        <v>1.9014416666666667</v>
      </c>
      <c r="BZ15" s="3">
        <f t="shared" si="21"/>
        <v>1.901441666666667</v>
      </c>
      <c r="CA15" s="3">
        <f t="shared" si="21"/>
        <v>1.9014416666666667</v>
      </c>
      <c r="CB15" s="3">
        <f t="shared" si="21"/>
        <v>1.9014416666666667</v>
      </c>
      <c r="CC15" s="3">
        <f t="shared" si="21"/>
        <v>1.9014416666666663</v>
      </c>
      <c r="CD15" s="3">
        <f t="shared" si="21"/>
        <v>1.901441666666667</v>
      </c>
      <c r="CE15" s="3">
        <f t="shared" si="21"/>
        <v>1.9014416666666667</v>
      </c>
      <c r="CF15" s="3">
        <f t="shared" si="21"/>
        <v>1.9014416666666671</v>
      </c>
      <c r="CG15" s="3">
        <f t="shared" si="21"/>
        <v>1.9014416666666667</v>
      </c>
      <c r="CH15" s="3">
        <f t="shared" si="21"/>
        <v>1.9014416666666667</v>
      </c>
      <c r="CI15" s="3">
        <f t="shared" si="21"/>
        <v>1.901441666666667</v>
      </c>
      <c r="CJ15" s="3">
        <f t="shared" si="21"/>
        <v>1.901441666666667</v>
      </c>
      <c r="CK15" s="3">
        <f t="shared" si="21"/>
        <v>1.9014416666666667</v>
      </c>
      <c r="CL15" s="3">
        <f t="shared" si="21"/>
        <v>1.9014416666666667</v>
      </c>
      <c r="CM15" s="3">
        <f t="shared" si="21"/>
        <v>1.9014416666666667</v>
      </c>
      <c r="CN15" s="3">
        <f t="shared" si="21"/>
        <v>1.9014416666666667</v>
      </c>
      <c r="CO15" s="3">
        <f t="shared" si="21"/>
        <v>1.901441666666667</v>
      </c>
      <c r="CP15" s="3">
        <f t="shared" si="21"/>
        <v>1.9014416666666667</v>
      </c>
      <c r="CQ15" s="3">
        <f>CQ14/CQ7/12</f>
        <v>1.901441666666667</v>
      </c>
      <c r="CR15" s="3">
        <f t="shared" si="21"/>
        <v>1.901441666666667</v>
      </c>
      <c r="CS15" s="3">
        <f t="shared" si="21"/>
        <v>1.901441666666667</v>
      </c>
      <c r="CT15" s="3">
        <f t="shared" si="21"/>
        <v>1.9014416666666667</v>
      </c>
      <c r="CU15" s="3">
        <f t="shared" si="21"/>
        <v>1.901441666666667</v>
      </c>
      <c r="CV15" s="3">
        <f t="shared" si="21"/>
        <v>1.9014416666666667</v>
      </c>
      <c r="CW15" s="3">
        <f t="shared" si="21"/>
        <v>1.901441666666667</v>
      </c>
      <c r="CX15" s="3">
        <f t="shared" si="21"/>
        <v>1.9014416666666667</v>
      </c>
      <c r="CY15" s="3">
        <f t="shared" si="21"/>
        <v>1.901441666666667</v>
      </c>
      <c r="CZ15" s="3">
        <f t="shared" si="21"/>
        <v>1.9014416666666663</v>
      </c>
      <c r="DA15" s="3">
        <f>DA14/DA7/12</f>
        <v>1.901441666666667</v>
      </c>
      <c r="DB15" s="3">
        <f t="shared" si="21"/>
        <v>1.901441666666667</v>
      </c>
      <c r="DC15" s="3">
        <f t="shared" si="21"/>
        <v>1.9014416666666667</v>
      </c>
      <c r="DD15" s="3">
        <f>DD14/DD7/12</f>
        <v>1.901441666666667</v>
      </c>
      <c r="DE15" s="3">
        <f t="shared" si="21"/>
        <v>1.901441666666667</v>
      </c>
      <c r="DF15" s="3">
        <f t="shared" si="21"/>
        <v>1.9014416666666667</v>
      </c>
      <c r="DG15" s="3">
        <f t="shared" si="21"/>
        <v>1.9014416666666663</v>
      </c>
      <c r="DH15" s="3">
        <f t="shared" si="21"/>
        <v>1.9014416666666667</v>
      </c>
      <c r="DI15" s="3">
        <f t="shared" si="21"/>
        <v>1.9014416666666671</v>
      </c>
      <c r="DJ15" s="3">
        <f t="shared" si="21"/>
        <v>1.901441666666667</v>
      </c>
      <c r="DK15" s="3">
        <f t="shared" si="21"/>
        <v>1.901441666666667</v>
      </c>
      <c r="DL15" s="3">
        <f>DL14/DL7/12</f>
        <v>0</v>
      </c>
      <c r="DM15" s="3">
        <f>DM14/DM7/12</f>
        <v>0</v>
      </c>
      <c r="DN15" s="3">
        <f>DN14/DN7/12</f>
        <v>0</v>
      </c>
      <c r="DO15" s="3">
        <f>DO14/DO7/12</f>
        <v>0</v>
      </c>
      <c r="DP15" s="3">
        <f>DP14/DP7/12</f>
        <v>0</v>
      </c>
      <c r="DQ15" s="3">
        <f aca="true" t="shared" si="22" ref="DQ15:DX15">DQ14/DQ7/12</f>
        <v>1.9014416666666667</v>
      </c>
      <c r="DR15" s="3">
        <f t="shared" si="22"/>
        <v>1.901441666666667</v>
      </c>
      <c r="DS15" s="3">
        <f t="shared" si="22"/>
        <v>1.9014416666666667</v>
      </c>
      <c r="DT15" s="3">
        <f t="shared" si="22"/>
        <v>1.901441666666667</v>
      </c>
      <c r="DU15" s="3">
        <f t="shared" si="22"/>
        <v>1.9014416666666667</v>
      </c>
      <c r="DV15" s="3">
        <f t="shared" si="22"/>
        <v>1.9014416666666671</v>
      </c>
      <c r="DW15" s="3">
        <f t="shared" si="22"/>
        <v>1.901441666666667</v>
      </c>
      <c r="DX15" s="3">
        <f t="shared" si="22"/>
        <v>1.901441666666667</v>
      </c>
    </row>
    <row r="16" spans="1:128" s="5" customFormat="1" ht="18.75" customHeight="1" thickBot="1">
      <c r="A16" s="65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  <c r="BB16" s="13" t="s">
        <v>14</v>
      </c>
      <c r="BC16" s="13" t="s">
        <v>14</v>
      </c>
      <c r="BD16" s="13" t="s">
        <v>14</v>
      </c>
      <c r="BE16" s="13" t="s">
        <v>14</v>
      </c>
      <c r="BF16" s="13" t="s">
        <v>14</v>
      </c>
      <c r="BG16" s="13" t="s">
        <v>14</v>
      </c>
      <c r="BH16" s="13" t="s">
        <v>14</v>
      </c>
      <c r="BI16" s="13" t="s">
        <v>14</v>
      </c>
      <c r="BJ16" s="13" t="s">
        <v>14</v>
      </c>
      <c r="BK16" s="13" t="s">
        <v>14</v>
      </c>
      <c r="BL16" s="13" t="s">
        <v>14</v>
      </c>
      <c r="BM16" s="13" t="s">
        <v>14</v>
      </c>
      <c r="BN16" s="13" t="s">
        <v>14</v>
      </c>
      <c r="BO16" s="13" t="s">
        <v>14</v>
      </c>
      <c r="BP16" s="13" t="s">
        <v>14</v>
      </c>
      <c r="BQ16" s="13" t="s">
        <v>14</v>
      </c>
      <c r="BR16" s="13" t="s">
        <v>14</v>
      </c>
      <c r="BS16" s="13" t="s">
        <v>14</v>
      </c>
      <c r="BT16" s="13" t="s">
        <v>14</v>
      </c>
      <c r="BU16" s="13" t="s">
        <v>14</v>
      </c>
      <c r="BV16" s="13" t="s">
        <v>14</v>
      </c>
      <c r="BW16" s="13" t="s">
        <v>14</v>
      </c>
      <c r="BX16" s="13" t="s">
        <v>14</v>
      </c>
      <c r="BY16" s="13" t="s">
        <v>14</v>
      </c>
      <c r="BZ16" s="13" t="s">
        <v>14</v>
      </c>
      <c r="CA16" s="13" t="s">
        <v>14</v>
      </c>
      <c r="CB16" s="13" t="s">
        <v>14</v>
      </c>
      <c r="CC16" s="13" t="s">
        <v>14</v>
      </c>
      <c r="CD16" s="13" t="s">
        <v>14</v>
      </c>
      <c r="CE16" s="13" t="s">
        <v>14</v>
      </c>
      <c r="CF16" s="13" t="s">
        <v>14</v>
      </c>
      <c r="CG16" s="13" t="s">
        <v>14</v>
      </c>
      <c r="CH16" s="13" t="s">
        <v>14</v>
      </c>
      <c r="CI16" s="13" t="s">
        <v>14</v>
      </c>
      <c r="CJ16" s="13" t="s">
        <v>14</v>
      </c>
      <c r="CK16" s="13" t="s">
        <v>14</v>
      </c>
      <c r="CL16" s="13" t="s">
        <v>14</v>
      </c>
      <c r="CM16" s="13" t="s">
        <v>14</v>
      </c>
      <c r="CN16" s="13" t="s">
        <v>14</v>
      </c>
      <c r="CO16" s="13" t="s">
        <v>14</v>
      </c>
      <c r="CP16" s="13" t="s">
        <v>14</v>
      </c>
      <c r="CQ16" s="13" t="s">
        <v>14</v>
      </c>
      <c r="CR16" s="13" t="s">
        <v>14</v>
      </c>
      <c r="CS16" s="13" t="s">
        <v>14</v>
      </c>
      <c r="CT16" s="13" t="s">
        <v>14</v>
      </c>
      <c r="CU16" s="13" t="s">
        <v>14</v>
      </c>
      <c r="CV16" s="13" t="s">
        <v>14</v>
      </c>
      <c r="CW16" s="13" t="s">
        <v>14</v>
      </c>
      <c r="CX16" s="13" t="s">
        <v>14</v>
      </c>
      <c r="CY16" s="13" t="s">
        <v>14</v>
      </c>
      <c r="CZ16" s="13" t="s">
        <v>14</v>
      </c>
      <c r="DA16" s="13" t="s">
        <v>14</v>
      </c>
      <c r="DB16" s="13" t="s">
        <v>14</v>
      </c>
      <c r="DC16" s="13" t="s">
        <v>14</v>
      </c>
      <c r="DD16" s="13" t="s">
        <v>14</v>
      </c>
      <c r="DE16" s="13" t="s">
        <v>14</v>
      </c>
      <c r="DF16" s="13" t="s">
        <v>14</v>
      </c>
      <c r="DG16" s="13" t="s">
        <v>14</v>
      </c>
      <c r="DH16" s="13" t="s">
        <v>14</v>
      </c>
      <c r="DI16" s="13" t="s">
        <v>14</v>
      </c>
      <c r="DJ16" s="13" t="s">
        <v>14</v>
      </c>
      <c r="DK16" s="13" t="s">
        <v>14</v>
      </c>
      <c r="DL16" s="13" t="s">
        <v>14</v>
      </c>
      <c r="DM16" s="13" t="s">
        <v>14</v>
      </c>
      <c r="DN16" s="13" t="s">
        <v>14</v>
      </c>
      <c r="DO16" s="13" t="s">
        <v>14</v>
      </c>
      <c r="DP16" s="13" t="s">
        <v>14</v>
      </c>
      <c r="DQ16" s="13" t="s">
        <v>14</v>
      </c>
      <c r="DR16" s="13" t="s">
        <v>14</v>
      </c>
      <c r="DS16" s="13" t="s">
        <v>14</v>
      </c>
      <c r="DT16" s="13" t="s">
        <v>14</v>
      </c>
      <c r="DU16" s="13" t="s">
        <v>14</v>
      </c>
      <c r="DV16" s="13" t="s">
        <v>14</v>
      </c>
      <c r="DW16" s="13" t="s">
        <v>14</v>
      </c>
      <c r="DX16" s="13" t="s">
        <v>14</v>
      </c>
    </row>
    <row r="17" spans="1:128" s="27" customFormat="1" ht="18.75" customHeight="1" thickTop="1">
      <c r="A17" s="63" t="s">
        <v>17</v>
      </c>
      <c r="B17" s="21" t="s">
        <v>11</v>
      </c>
      <c r="C17" s="38">
        <v>443</v>
      </c>
      <c r="D17" s="38">
        <v>436</v>
      </c>
      <c r="E17" s="38">
        <v>436</v>
      </c>
      <c r="F17" s="39">
        <v>443</v>
      </c>
      <c r="G17" s="38">
        <v>436</v>
      </c>
      <c r="H17" s="38">
        <v>436</v>
      </c>
      <c r="I17" s="38">
        <v>488.7</v>
      </c>
      <c r="J17" s="38">
        <v>363</v>
      </c>
      <c r="K17" s="38">
        <v>360</v>
      </c>
      <c r="L17" s="38">
        <v>417</v>
      </c>
      <c r="M17" s="38">
        <v>500</v>
      </c>
      <c r="N17" s="38">
        <v>466.4</v>
      </c>
      <c r="O17" s="38">
        <v>551.4</v>
      </c>
      <c r="P17" s="38">
        <v>551.4</v>
      </c>
      <c r="Q17" s="38">
        <v>436</v>
      </c>
      <c r="R17" s="38">
        <v>394</v>
      </c>
      <c r="S17" s="38">
        <v>1245</v>
      </c>
      <c r="T17" s="38">
        <v>545</v>
      </c>
      <c r="U17" s="38">
        <v>547</v>
      </c>
      <c r="V17" s="38">
        <v>495</v>
      </c>
      <c r="W17" s="38">
        <v>503</v>
      </c>
      <c r="X17" s="38">
        <v>570</v>
      </c>
      <c r="Y17" s="38">
        <v>312</v>
      </c>
      <c r="Z17" s="38">
        <v>755</v>
      </c>
      <c r="AA17" s="38">
        <v>583</v>
      </c>
      <c r="AB17" s="38">
        <v>544</v>
      </c>
      <c r="AC17" s="38">
        <v>439</v>
      </c>
      <c r="AD17" s="38">
        <v>496</v>
      </c>
      <c r="AE17" s="38">
        <v>703</v>
      </c>
      <c r="AF17" s="38">
        <v>553</v>
      </c>
      <c r="AG17" s="38">
        <v>450</v>
      </c>
      <c r="AH17" s="38">
        <v>472</v>
      </c>
      <c r="AI17" s="38">
        <v>731</v>
      </c>
      <c r="AJ17" s="38">
        <v>437</v>
      </c>
      <c r="AK17" s="38">
        <v>555</v>
      </c>
      <c r="AL17" s="38">
        <v>670</v>
      </c>
      <c r="AM17" s="38">
        <v>436</v>
      </c>
      <c r="AN17" s="38">
        <v>421</v>
      </c>
      <c r="AO17" s="38">
        <v>424</v>
      </c>
      <c r="AP17" s="38">
        <v>417</v>
      </c>
      <c r="AQ17" s="38">
        <v>443</v>
      </c>
      <c r="AR17" s="38">
        <v>443</v>
      </c>
      <c r="AS17" s="38">
        <v>443</v>
      </c>
      <c r="AT17" s="38">
        <v>425</v>
      </c>
      <c r="AU17" s="38">
        <v>480</v>
      </c>
      <c r="AV17" s="38">
        <v>440</v>
      </c>
      <c r="AW17" s="38">
        <v>390</v>
      </c>
      <c r="AX17" s="38">
        <v>820</v>
      </c>
      <c r="AY17" s="38">
        <v>436</v>
      </c>
      <c r="AZ17" s="38">
        <v>482</v>
      </c>
      <c r="BA17" s="38">
        <v>424</v>
      </c>
      <c r="BB17" s="38">
        <v>689</v>
      </c>
      <c r="BC17" s="38">
        <v>421</v>
      </c>
      <c r="BD17" s="38">
        <v>566</v>
      </c>
      <c r="BE17" s="38">
        <v>717</v>
      </c>
      <c r="BF17" s="38">
        <v>926</v>
      </c>
      <c r="BG17" s="38">
        <v>499</v>
      </c>
      <c r="BH17" s="38">
        <v>553.5</v>
      </c>
      <c r="BI17" s="38">
        <v>508</v>
      </c>
      <c r="BJ17" s="38">
        <v>723</v>
      </c>
      <c r="BK17" s="38">
        <v>649</v>
      </c>
      <c r="BL17" s="38">
        <v>493.2</v>
      </c>
      <c r="BM17" s="38">
        <v>470</v>
      </c>
      <c r="BN17" s="38">
        <v>519</v>
      </c>
      <c r="BO17" s="38">
        <v>480</v>
      </c>
      <c r="BP17" s="38">
        <v>566</v>
      </c>
      <c r="BQ17" s="38">
        <v>429</v>
      </c>
      <c r="BR17" s="38">
        <v>394</v>
      </c>
      <c r="BS17" s="38">
        <v>469</v>
      </c>
      <c r="BT17" s="38">
        <v>574</v>
      </c>
      <c r="BU17" s="38">
        <v>541</v>
      </c>
      <c r="BV17" s="38">
        <v>482</v>
      </c>
      <c r="BW17" s="38">
        <v>535</v>
      </c>
      <c r="BX17" s="38">
        <v>475</v>
      </c>
      <c r="BY17" s="38">
        <v>482</v>
      </c>
      <c r="BZ17" s="38">
        <v>473</v>
      </c>
      <c r="CA17" s="38">
        <v>481</v>
      </c>
      <c r="CB17" s="38">
        <v>490</v>
      </c>
      <c r="CC17" s="38">
        <v>476</v>
      </c>
      <c r="CD17" s="38">
        <v>548</v>
      </c>
      <c r="CE17" s="38">
        <v>446</v>
      </c>
      <c r="CF17" s="38">
        <v>386</v>
      </c>
      <c r="CG17" s="38">
        <v>481</v>
      </c>
      <c r="CH17" s="38">
        <v>565</v>
      </c>
      <c r="CI17" s="38">
        <v>283</v>
      </c>
      <c r="CJ17" s="38">
        <v>283</v>
      </c>
      <c r="CK17" s="38">
        <v>574</v>
      </c>
      <c r="CL17" s="38">
        <v>530</v>
      </c>
      <c r="CM17" s="38">
        <v>911</v>
      </c>
      <c r="CN17" s="38">
        <v>430</v>
      </c>
      <c r="CO17" s="38">
        <v>592</v>
      </c>
      <c r="CP17" s="38">
        <v>575</v>
      </c>
      <c r="CQ17" s="38">
        <v>567</v>
      </c>
      <c r="CR17" s="38">
        <v>490</v>
      </c>
      <c r="CS17" s="38">
        <v>489</v>
      </c>
      <c r="CT17" s="38">
        <v>587</v>
      </c>
      <c r="CU17" s="38">
        <v>460</v>
      </c>
      <c r="CV17" s="38">
        <v>551</v>
      </c>
      <c r="CW17" s="38">
        <v>437</v>
      </c>
      <c r="CX17" s="38">
        <v>677</v>
      </c>
      <c r="CY17" s="38">
        <v>429</v>
      </c>
      <c r="CZ17" s="38">
        <v>456</v>
      </c>
      <c r="DA17" s="38">
        <v>443</v>
      </c>
      <c r="DB17" s="38">
        <v>429</v>
      </c>
      <c r="DC17" s="38">
        <v>436</v>
      </c>
      <c r="DD17" s="38">
        <v>433</v>
      </c>
      <c r="DE17" s="38">
        <v>427</v>
      </c>
      <c r="DF17" s="38">
        <v>832</v>
      </c>
      <c r="DG17" s="38">
        <v>536</v>
      </c>
      <c r="DH17" s="38">
        <v>436</v>
      </c>
      <c r="DI17" s="38">
        <v>436</v>
      </c>
      <c r="DJ17" s="38">
        <v>361</v>
      </c>
      <c r="DK17" s="38">
        <v>362</v>
      </c>
      <c r="DL17" s="38">
        <v>1319</v>
      </c>
      <c r="DM17" s="38">
        <v>1058</v>
      </c>
      <c r="DN17" s="38">
        <v>1046.2</v>
      </c>
      <c r="DO17" s="38">
        <v>1058</v>
      </c>
      <c r="DP17" s="38">
        <v>1045.2</v>
      </c>
      <c r="DQ17" s="38">
        <v>422</v>
      </c>
      <c r="DR17" s="38">
        <v>423</v>
      </c>
      <c r="DS17" s="38">
        <v>366</v>
      </c>
      <c r="DT17" s="38">
        <v>672</v>
      </c>
      <c r="DU17" s="38">
        <v>657</v>
      </c>
      <c r="DV17" s="38">
        <v>434</v>
      </c>
      <c r="DW17" s="38">
        <v>541</v>
      </c>
      <c r="DX17" s="38">
        <v>544</v>
      </c>
    </row>
    <row r="18" spans="1:128" s="5" customFormat="1" ht="18.75" customHeight="1">
      <c r="A18" s="64"/>
      <c r="B18" s="22" t="s">
        <v>4</v>
      </c>
      <c r="C18" s="14">
        <f>C17*0.07</f>
        <v>31.01</v>
      </c>
      <c r="D18" s="14">
        <f>D17*0.07</f>
        <v>30.520000000000003</v>
      </c>
      <c r="E18" s="14">
        <f aca="true" t="shared" si="23" ref="D18:BJ18">E17*0.08</f>
        <v>34.88</v>
      </c>
      <c r="F18" s="14">
        <f>F17*0.07</f>
        <v>31.01</v>
      </c>
      <c r="G18" s="14">
        <f>G17*0.1</f>
        <v>43.6</v>
      </c>
      <c r="H18" s="14">
        <f t="shared" si="23"/>
        <v>34.88</v>
      </c>
      <c r="I18" s="14">
        <f t="shared" si="23"/>
        <v>39.096</v>
      </c>
      <c r="J18" s="14">
        <f t="shared" si="23"/>
        <v>29.04</v>
      </c>
      <c r="K18" s="14">
        <f t="shared" si="23"/>
        <v>28.8</v>
      </c>
      <c r="L18" s="14">
        <f t="shared" si="23"/>
        <v>33.36</v>
      </c>
      <c r="M18" s="14">
        <f>M17*0.07</f>
        <v>35</v>
      </c>
      <c r="N18" s="14">
        <f t="shared" si="23"/>
        <v>37.312</v>
      </c>
      <c r="O18" s="14">
        <f t="shared" si="23"/>
        <v>44.112</v>
      </c>
      <c r="P18" s="14">
        <f>P17*0.11</f>
        <v>60.653999999999996</v>
      </c>
      <c r="Q18" s="14">
        <f t="shared" si="23"/>
        <v>34.88</v>
      </c>
      <c r="R18" s="14">
        <f t="shared" si="23"/>
        <v>31.52</v>
      </c>
      <c r="S18" s="14">
        <f>S17*0.09</f>
        <v>112.05</v>
      </c>
      <c r="T18" s="14">
        <f t="shared" si="23"/>
        <v>43.6</v>
      </c>
      <c r="U18" s="14">
        <f t="shared" si="23"/>
        <v>43.76</v>
      </c>
      <c r="V18" s="14">
        <f t="shared" si="23"/>
        <v>39.6</v>
      </c>
      <c r="W18" s="14">
        <f t="shared" si="23"/>
        <v>40.24</v>
      </c>
      <c r="X18" s="14">
        <f t="shared" si="23"/>
        <v>45.6</v>
      </c>
      <c r="Y18" s="14">
        <f t="shared" si="23"/>
        <v>24.96</v>
      </c>
      <c r="Z18" s="14">
        <f t="shared" si="23"/>
        <v>60.4</v>
      </c>
      <c r="AA18" s="14">
        <f>AA17*0.09</f>
        <v>52.47</v>
      </c>
      <c r="AB18" s="14">
        <f t="shared" si="23"/>
        <v>43.52</v>
      </c>
      <c r="AC18" s="14">
        <f t="shared" si="23"/>
        <v>35.12</v>
      </c>
      <c r="AD18" s="14">
        <f t="shared" si="23"/>
        <v>39.68</v>
      </c>
      <c r="AE18" s="14">
        <f t="shared" si="23"/>
        <v>56.24</v>
      </c>
      <c r="AF18" s="14">
        <f t="shared" si="23"/>
        <v>44.24</v>
      </c>
      <c r="AG18" s="14">
        <f t="shared" si="23"/>
        <v>36</v>
      </c>
      <c r="AH18" s="14">
        <f>AH17*0.09</f>
        <v>42.48</v>
      </c>
      <c r="AI18" s="14">
        <f>AI17*0.06</f>
        <v>43.86</v>
      </c>
      <c r="AJ18" s="14">
        <f t="shared" si="23"/>
        <v>34.96</v>
      </c>
      <c r="AK18" s="14">
        <f t="shared" si="23"/>
        <v>44.4</v>
      </c>
      <c r="AL18" s="14">
        <f t="shared" si="23"/>
        <v>53.6</v>
      </c>
      <c r="AM18" s="14">
        <f t="shared" si="23"/>
        <v>34.88</v>
      </c>
      <c r="AN18" s="14">
        <f t="shared" si="23"/>
        <v>33.68</v>
      </c>
      <c r="AO18" s="14">
        <f t="shared" si="23"/>
        <v>33.92</v>
      </c>
      <c r="AP18" s="14">
        <f t="shared" si="23"/>
        <v>33.36</v>
      </c>
      <c r="AQ18" s="14">
        <f t="shared" si="23"/>
        <v>35.44</v>
      </c>
      <c r="AR18" s="14">
        <f t="shared" si="23"/>
        <v>35.44</v>
      </c>
      <c r="AS18" s="14">
        <f t="shared" si="23"/>
        <v>35.44</v>
      </c>
      <c r="AT18" s="14">
        <f t="shared" si="23"/>
        <v>34</v>
      </c>
      <c r="AU18" s="14">
        <f t="shared" si="23"/>
        <v>38.4</v>
      </c>
      <c r="AV18" s="14">
        <f>AV17*0.09</f>
        <v>39.6</v>
      </c>
      <c r="AW18" s="14">
        <f t="shared" si="23"/>
        <v>31.2</v>
      </c>
      <c r="AX18" s="14">
        <f t="shared" si="23"/>
        <v>65.6</v>
      </c>
      <c r="AY18" s="14">
        <f t="shared" si="23"/>
        <v>34.88</v>
      </c>
      <c r="AZ18" s="14">
        <f>AZ17*0.07</f>
        <v>33.74</v>
      </c>
      <c r="BA18" s="14">
        <f>BA17*0.11</f>
        <v>46.64</v>
      </c>
      <c r="BB18" s="14">
        <f t="shared" si="23"/>
        <v>55.120000000000005</v>
      </c>
      <c r="BC18" s="14">
        <f>BC17*0.1</f>
        <v>42.1</v>
      </c>
      <c r="BD18" s="14">
        <f>BD17*0.07</f>
        <v>39.620000000000005</v>
      </c>
      <c r="BE18" s="14">
        <f t="shared" si="23"/>
        <v>57.36</v>
      </c>
      <c r="BF18" s="14">
        <f t="shared" si="23"/>
        <v>74.08</v>
      </c>
      <c r="BG18" s="14">
        <f>BG17*0.15</f>
        <v>74.85</v>
      </c>
      <c r="BH18" s="14">
        <f t="shared" si="23"/>
        <v>44.28</v>
      </c>
      <c r="BI18" s="14">
        <f>BI17*0.1</f>
        <v>50.800000000000004</v>
      </c>
      <c r="BJ18" s="14">
        <f>BJ17*0.07</f>
        <v>50.61000000000001</v>
      </c>
      <c r="BK18" s="14">
        <f>BK17*0.04</f>
        <v>25.96</v>
      </c>
      <c r="BL18" s="14">
        <f>BL17*0.05</f>
        <v>24.66</v>
      </c>
      <c r="BM18" s="14">
        <f aca="true" t="shared" si="24" ref="BM18:DK18">BM17*0.08</f>
        <v>37.6</v>
      </c>
      <c r="BN18" s="14">
        <f>BN17*0.07</f>
        <v>36.330000000000005</v>
      </c>
      <c r="BO18" s="14">
        <f t="shared" si="24"/>
        <v>38.4</v>
      </c>
      <c r="BP18" s="14">
        <f>BP17*0.07</f>
        <v>39.620000000000005</v>
      </c>
      <c r="BQ18" s="14">
        <f>BQ17*0.1</f>
        <v>42.900000000000006</v>
      </c>
      <c r="BR18" s="14">
        <f t="shared" si="24"/>
        <v>31.52</v>
      </c>
      <c r="BS18" s="14">
        <f>BS17*0.07</f>
        <v>32.830000000000005</v>
      </c>
      <c r="BT18" s="14">
        <f t="shared" si="24"/>
        <v>45.92</v>
      </c>
      <c r="BU18" s="14">
        <f>BU17*0.09</f>
        <v>48.69</v>
      </c>
      <c r="BV18" s="14">
        <f>BV17*0.09</f>
        <v>43.379999999999995</v>
      </c>
      <c r="BW18" s="14">
        <f t="shared" si="24"/>
        <v>42.800000000000004</v>
      </c>
      <c r="BX18" s="14">
        <f t="shared" si="24"/>
        <v>38</v>
      </c>
      <c r="BY18" s="14">
        <f t="shared" si="24"/>
        <v>38.56</v>
      </c>
      <c r="BZ18" s="14">
        <f>BZ17*0.09</f>
        <v>42.57</v>
      </c>
      <c r="CA18" s="14">
        <f t="shared" si="24"/>
        <v>38.480000000000004</v>
      </c>
      <c r="CB18" s="14">
        <f t="shared" si="24"/>
        <v>39.2</v>
      </c>
      <c r="CC18" s="14">
        <f>CC17*0.09</f>
        <v>42.839999999999996</v>
      </c>
      <c r="CD18" s="14">
        <f t="shared" si="24"/>
        <v>43.84</v>
      </c>
      <c r="CE18" s="14">
        <f>CE17*0.1</f>
        <v>44.6</v>
      </c>
      <c r="CF18" s="14">
        <f>CF17*0.09</f>
        <v>34.74</v>
      </c>
      <c r="CG18" s="14">
        <f>CG17*0.07</f>
        <v>33.67</v>
      </c>
      <c r="CH18" s="14">
        <f t="shared" si="24"/>
        <v>45.2</v>
      </c>
      <c r="CI18" s="14">
        <f>CI17*0.16</f>
        <v>45.28</v>
      </c>
      <c r="CJ18" s="14">
        <f>CJ17*0.1</f>
        <v>28.3</v>
      </c>
      <c r="CK18" s="14">
        <f>CK17*0.09</f>
        <v>51.66</v>
      </c>
      <c r="CL18" s="14">
        <f t="shared" si="24"/>
        <v>42.4</v>
      </c>
      <c r="CM18" s="14">
        <f>CM17*0.09</f>
        <v>81.99</v>
      </c>
      <c r="CN18" s="14">
        <f t="shared" si="24"/>
        <v>34.4</v>
      </c>
      <c r="CO18" s="14">
        <f t="shared" si="24"/>
        <v>47.36</v>
      </c>
      <c r="CP18" s="14">
        <f t="shared" si="24"/>
        <v>46</v>
      </c>
      <c r="CQ18" s="14">
        <f t="shared" si="24"/>
        <v>45.36</v>
      </c>
      <c r="CR18" s="14">
        <f t="shared" si="24"/>
        <v>39.2</v>
      </c>
      <c r="CS18" s="14">
        <f t="shared" si="24"/>
        <v>39.12</v>
      </c>
      <c r="CT18" s="14">
        <f t="shared" si="24"/>
        <v>46.96</v>
      </c>
      <c r="CU18" s="14">
        <f t="shared" si="24"/>
        <v>36.800000000000004</v>
      </c>
      <c r="CV18" s="14">
        <f t="shared" si="24"/>
        <v>44.08</v>
      </c>
      <c r="CW18" s="14">
        <f t="shared" si="24"/>
        <v>34.96</v>
      </c>
      <c r="CX18" s="14">
        <f>CX17*0.09</f>
        <v>60.93</v>
      </c>
      <c r="CY18" s="14">
        <f t="shared" si="24"/>
        <v>34.32</v>
      </c>
      <c r="CZ18" s="14">
        <f t="shared" si="24"/>
        <v>36.480000000000004</v>
      </c>
      <c r="DA18" s="14">
        <f t="shared" si="24"/>
        <v>35.44</v>
      </c>
      <c r="DB18" s="14">
        <f t="shared" si="24"/>
        <v>34.32</v>
      </c>
      <c r="DC18" s="14">
        <f t="shared" si="24"/>
        <v>34.88</v>
      </c>
      <c r="DD18" s="14">
        <f t="shared" si="24"/>
        <v>34.64</v>
      </c>
      <c r="DE18" s="14">
        <f t="shared" si="24"/>
        <v>34.160000000000004</v>
      </c>
      <c r="DF18" s="14">
        <f>DF17*0.09</f>
        <v>74.88</v>
      </c>
      <c r="DG18" s="14">
        <f t="shared" si="24"/>
        <v>42.88</v>
      </c>
      <c r="DH18" s="14">
        <f t="shared" si="24"/>
        <v>34.88</v>
      </c>
      <c r="DI18" s="14">
        <f t="shared" si="24"/>
        <v>34.88</v>
      </c>
      <c r="DJ18" s="14">
        <f>DJ17*0.09</f>
        <v>32.49</v>
      </c>
      <c r="DK18" s="14">
        <f>DK17*0.09</f>
        <v>32.58</v>
      </c>
      <c r="DL18" s="14">
        <f>DL17*0.45</f>
        <v>593.5500000000001</v>
      </c>
      <c r="DM18" s="14">
        <f>DM17*0.3</f>
        <v>317.4</v>
      </c>
      <c r="DN18" s="14">
        <f>DN17*0.3</f>
        <v>313.86</v>
      </c>
      <c r="DO18" s="14">
        <f>DO17*0.48</f>
        <v>507.84</v>
      </c>
      <c r="DP18" s="14">
        <f>DP17*0.47</f>
        <v>491.24399999999997</v>
      </c>
      <c r="DQ18" s="14">
        <f aca="true" t="shared" si="25" ref="DQ18:DX18">DQ17*0.08</f>
        <v>33.76</v>
      </c>
      <c r="DR18" s="14">
        <f t="shared" si="25"/>
        <v>33.84</v>
      </c>
      <c r="DS18" s="14">
        <f t="shared" si="25"/>
        <v>29.28</v>
      </c>
      <c r="DT18" s="14">
        <f t="shared" si="25"/>
        <v>53.76</v>
      </c>
      <c r="DU18" s="14">
        <f t="shared" si="25"/>
        <v>52.56</v>
      </c>
      <c r="DV18" s="14">
        <f t="shared" si="25"/>
        <v>34.72</v>
      </c>
      <c r="DW18" s="14">
        <f t="shared" si="25"/>
        <v>43.28</v>
      </c>
      <c r="DX18" s="14">
        <f>DX17*0.09</f>
        <v>48.96</v>
      </c>
    </row>
    <row r="19" spans="1:128" s="5" customFormat="1" ht="18.75" customHeight="1">
      <c r="A19" s="64"/>
      <c r="B19" s="19" t="s">
        <v>13</v>
      </c>
      <c r="C19" s="2">
        <f aca="true" t="shared" si="26" ref="C19:H19">445.14*C18</f>
        <v>13803.7914</v>
      </c>
      <c r="D19" s="2">
        <f t="shared" si="26"/>
        <v>13585.6728</v>
      </c>
      <c r="E19" s="2">
        <f t="shared" si="26"/>
        <v>15526.4832</v>
      </c>
      <c r="F19" s="2">
        <f t="shared" si="26"/>
        <v>13803.7914</v>
      </c>
      <c r="G19" s="2">
        <f t="shared" si="26"/>
        <v>19408.104</v>
      </c>
      <c r="H19" s="2">
        <f t="shared" si="26"/>
        <v>15526.4832</v>
      </c>
      <c r="I19" s="2">
        <f aca="true" t="shared" si="27" ref="I19:AY19">445.14*I18</f>
        <v>17403.19344</v>
      </c>
      <c r="J19" s="2">
        <f t="shared" si="27"/>
        <v>12926.8656</v>
      </c>
      <c r="K19" s="2">
        <f t="shared" si="27"/>
        <v>12820.032</v>
      </c>
      <c r="L19" s="2">
        <f t="shared" si="27"/>
        <v>14849.8704</v>
      </c>
      <c r="M19" s="2">
        <f t="shared" si="27"/>
        <v>15579.9</v>
      </c>
      <c r="N19" s="2">
        <f t="shared" si="27"/>
        <v>16609.06368</v>
      </c>
      <c r="O19" s="2">
        <f t="shared" si="27"/>
        <v>19636.01568</v>
      </c>
      <c r="P19" s="2">
        <f t="shared" si="27"/>
        <v>26999.521559999997</v>
      </c>
      <c r="Q19" s="2">
        <f t="shared" si="27"/>
        <v>15526.4832</v>
      </c>
      <c r="R19" s="2">
        <f t="shared" si="27"/>
        <v>14030.8128</v>
      </c>
      <c r="S19" s="2">
        <f t="shared" si="27"/>
        <v>49877.937</v>
      </c>
      <c r="T19" s="2">
        <f t="shared" si="27"/>
        <v>19408.104</v>
      </c>
      <c r="U19" s="2">
        <f t="shared" si="27"/>
        <v>19479.326399999998</v>
      </c>
      <c r="V19" s="2">
        <f t="shared" si="27"/>
        <v>17627.544</v>
      </c>
      <c r="W19" s="2">
        <f t="shared" si="27"/>
        <v>17912.4336</v>
      </c>
      <c r="X19" s="2">
        <f t="shared" si="27"/>
        <v>20298.384</v>
      </c>
      <c r="Y19" s="2">
        <f t="shared" si="27"/>
        <v>11110.6944</v>
      </c>
      <c r="Z19" s="2">
        <f t="shared" si="27"/>
        <v>26886.456</v>
      </c>
      <c r="AA19" s="2">
        <f t="shared" si="27"/>
        <v>23356.495799999997</v>
      </c>
      <c r="AB19" s="2">
        <f t="shared" si="27"/>
        <v>19372.4928</v>
      </c>
      <c r="AC19" s="2">
        <f t="shared" si="27"/>
        <v>15633.316799999999</v>
      </c>
      <c r="AD19" s="2">
        <f t="shared" si="27"/>
        <v>17663.1552</v>
      </c>
      <c r="AE19" s="2">
        <f t="shared" si="27"/>
        <v>25034.673600000002</v>
      </c>
      <c r="AF19" s="2">
        <f t="shared" si="27"/>
        <v>19692.9936</v>
      </c>
      <c r="AG19" s="2">
        <f t="shared" si="27"/>
        <v>16025.039999999999</v>
      </c>
      <c r="AH19" s="2">
        <f t="shared" si="27"/>
        <v>18909.547199999997</v>
      </c>
      <c r="AI19" s="2">
        <f t="shared" si="27"/>
        <v>19523.8404</v>
      </c>
      <c r="AJ19" s="2">
        <f t="shared" si="27"/>
        <v>15562.0944</v>
      </c>
      <c r="AK19" s="2">
        <f t="shared" si="27"/>
        <v>19764.216</v>
      </c>
      <c r="AL19" s="2">
        <f t="shared" si="27"/>
        <v>23859.504</v>
      </c>
      <c r="AM19" s="2">
        <f t="shared" si="27"/>
        <v>15526.4832</v>
      </c>
      <c r="AN19" s="2">
        <f t="shared" si="27"/>
        <v>14992.3152</v>
      </c>
      <c r="AO19" s="2">
        <f t="shared" si="27"/>
        <v>15099.1488</v>
      </c>
      <c r="AP19" s="2">
        <f t="shared" si="27"/>
        <v>14849.8704</v>
      </c>
      <c r="AQ19" s="2">
        <f t="shared" si="27"/>
        <v>15775.761599999998</v>
      </c>
      <c r="AR19" s="2">
        <f t="shared" si="27"/>
        <v>15775.761599999998</v>
      </c>
      <c r="AS19" s="2">
        <f t="shared" si="27"/>
        <v>15775.761599999998</v>
      </c>
      <c r="AT19" s="2">
        <f t="shared" si="27"/>
        <v>15134.76</v>
      </c>
      <c r="AU19" s="2">
        <f t="shared" si="27"/>
        <v>17093.376</v>
      </c>
      <c r="AV19" s="2">
        <f t="shared" si="27"/>
        <v>17627.544</v>
      </c>
      <c r="AW19" s="2">
        <f t="shared" si="27"/>
        <v>13888.367999999999</v>
      </c>
      <c r="AX19" s="2">
        <f t="shared" si="27"/>
        <v>29201.183999999997</v>
      </c>
      <c r="AY19" s="2">
        <f t="shared" si="27"/>
        <v>15526.4832</v>
      </c>
      <c r="AZ19" s="2">
        <f aca="true" t="shared" si="28" ref="AZ19:DK19">445.14*AZ18</f>
        <v>15019.0236</v>
      </c>
      <c r="BA19" s="2">
        <f t="shared" si="28"/>
        <v>20761.3296</v>
      </c>
      <c r="BB19" s="2">
        <f>345.14*BB18</f>
        <v>19024.1168</v>
      </c>
      <c r="BC19" s="2">
        <f t="shared" si="28"/>
        <v>18740.394</v>
      </c>
      <c r="BD19" s="2">
        <f>345.14*BD18</f>
        <v>13674.446800000002</v>
      </c>
      <c r="BE19" s="2">
        <f t="shared" si="28"/>
        <v>25533.2304</v>
      </c>
      <c r="BF19" s="2">
        <f t="shared" si="28"/>
        <v>32975.9712</v>
      </c>
      <c r="BG19" s="2">
        <f t="shared" si="28"/>
        <v>33318.729</v>
      </c>
      <c r="BH19" s="2">
        <f t="shared" si="28"/>
        <v>19710.7992</v>
      </c>
      <c r="BI19" s="2">
        <f t="shared" si="28"/>
        <v>22613.112</v>
      </c>
      <c r="BJ19" s="2">
        <f>345.14*BJ18</f>
        <v>17467.5354</v>
      </c>
      <c r="BK19" s="2">
        <f t="shared" si="28"/>
        <v>11555.8344</v>
      </c>
      <c r="BL19" s="2">
        <f t="shared" si="28"/>
        <v>10977.152399999999</v>
      </c>
      <c r="BM19" s="2">
        <f t="shared" si="28"/>
        <v>16737.264</v>
      </c>
      <c r="BN19" s="2">
        <f t="shared" si="28"/>
        <v>16171.936200000002</v>
      </c>
      <c r="BO19" s="2">
        <f t="shared" si="28"/>
        <v>17093.376</v>
      </c>
      <c r="BP19" s="2">
        <f t="shared" si="28"/>
        <v>17636.4468</v>
      </c>
      <c r="BQ19" s="2">
        <f t="shared" si="28"/>
        <v>19096.506</v>
      </c>
      <c r="BR19" s="2">
        <f t="shared" si="28"/>
        <v>14030.8128</v>
      </c>
      <c r="BS19" s="2">
        <f t="shared" si="28"/>
        <v>14613.946200000002</v>
      </c>
      <c r="BT19" s="2">
        <f t="shared" si="28"/>
        <v>20440.8288</v>
      </c>
      <c r="BU19" s="2">
        <f t="shared" si="28"/>
        <v>21673.866599999998</v>
      </c>
      <c r="BV19" s="2">
        <f t="shared" si="28"/>
        <v>19310.173199999997</v>
      </c>
      <c r="BW19" s="2">
        <f t="shared" si="28"/>
        <v>19051.992000000002</v>
      </c>
      <c r="BX19" s="2">
        <f t="shared" si="28"/>
        <v>16915.32</v>
      </c>
      <c r="BY19" s="2">
        <f t="shared" si="28"/>
        <v>17164.5984</v>
      </c>
      <c r="BZ19" s="2">
        <f t="shared" si="28"/>
        <v>18949.6098</v>
      </c>
      <c r="CA19" s="2">
        <f t="shared" si="28"/>
        <v>17128.9872</v>
      </c>
      <c r="CB19" s="2">
        <f t="shared" si="28"/>
        <v>17449.488</v>
      </c>
      <c r="CC19" s="2">
        <f t="shared" si="28"/>
        <v>19069.797599999998</v>
      </c>
      <c r="CD19" s="2">
        <f t="shared" si="28"/>
        <v>19514.9376</v>
      </c>
      <c r="CE19" s="2">
        <f t="shared" si="28"/>
        <v>19853.244</v>
      </c>
      <c r="CF19" s="2">
        <f t="shared" si="28"/>
        <v>15464.1636</v>
      </c>
      <c r="CG19" s="2">
        <f t="shared" si="28"/>
        <v>14987.863800000001</v>
      </c>
      <c r="CH19" s="2">
        <f t="shared" si="28"/>
        <v>20120.328</v>
      </c>
      <c r="CI19" s="2">
        <f t="shared" si="28"/>
        <v>20155.9392</v>
      </c>
      <c r="CJ19" s="2">
        <f t="shared" si="28"/>
        <v>12597.462</v>
      </c>
      <c r="CK19" s="2">
        <f t="shared" si="28"/>
        <v>22995.932399999998</v>
      </c>
      <c r="CL19" s="2">
        <f t="shared" si="28"/>
        <v>18873.935999999998</v>
      </c>
      <c r="CM19" s="2">
        <f t="shared" si="28"/>
        <v>36497.0286</v>
      </c>
      <c r="CN19" s="2">
        <f t="shared" si="28"/>
        <v>15312.815999999999</v>
      </c>
      <c r="CO19" s="2">
        <f t="shared" si="28"/>
        <v>21081.8304</v>
      </c>
      <c r="CP19" s="2">
        <f t="shared" si="28"/>
        <v>20476.44</v>
      </c>
      <c r="CQ19" s="2">
        <f>445.14*CQ18</f>
        <v>20191.5504</v>
      </c>
      <c r="CR19" s="2">
        <f t="shared" si="28"/>
        <v>17449.488</v>
      </c>
      <c r="CS19" s="2">
        <f t="shared" si="28"/>
        <v>17413.8768</v>
      </c>
      <c r="CT19" s="2">
        <f t="shared" si="28"/>
        <v>20903.7744</v>
      </c>
      <c r="CU19" s="2">
        <f t="shared" si="28"/>
        <v>16381.152000000002</v>
      </c>
      <c r="CV19" s="2">
        <f t="shared" si="28"/>
        <v>19621.7712</v>
      </c>
      <c r="CW19" s="2">
        <f t="shared" si="28"/>
        <v>15562.0944</v>
      </c>
      <c r="CX19" s="2">
        <f t="shared" si="28"/>
        <v>27122.3802</v>
      </c>
      <c r="CY19" s="2">
        <f t="shared" si="28"/>
        <v>15277.2048</v>
      </c>
      <c r="CZ19" s="2">
        <f t="shared" si="28"/>
        <v>16238.7072</v>
      </c>
      <c r="DA19" s="2">
        <f>445.14*DA18</f>
        <v>15775.761599999998</v>
      </c>
      <c r="DB19" s="2">
        <f t="shared" si="28"/>
        <v>15277.2048</v>
      </c>
      <c r="DC19" s="2">
        <f t="shared" si="28"/>
        <v>15526.4832</v>
      </c>
      <c r="DD19" s="2">
        <f>445.14*DD18</f>
        <v>15419.6496</v>
      </c>
      <c r="DE19" s="2">
        <f t="shared" si="28"/>
        <v>15205.9824</v>
      </c>
      <c r="DF19" s="2">
        <f t="shared" si="28"/>
        <v>33332.083199999994</v>
      </c>
      <c r="DG19" s="2">
        <f t="shared" si="28"/>
        <v>19087.6032</v>
      </c>
      <c r="DH19" s="2">
        <f t="shared" si="28"/>
        <v>15526.4832</v>
      </c>
      <c r="DI19" s="2">
        <f t="shared" si="28"/>
        <v>15526.4832</v>
      </c>
      <c r="DJ19" s="2">
        <f t="shared" si="28"/>
        <v>14462.598600000001</v>
      </c>
      <c r="DK19" s="2">
        <f t="shared" si="28"/>
        <v>14502.661199999999</v>
      </c>
      <c r="DL19" s="2">
        <f>445.14*DL18</f>
        <v>264212.847</v>
      </c>
      <c r="DM19" s="2">
        <f>445.14*DM18</f>
        <v>141287.436</v>
      </c>
      <c r="DN19" s="2">
        <f>445.14*DN18</f>
        <v>139711.6404</v>
      </c>
      <c r="DO19" s="2">
        <f>445.14*DO18</f>
        <v>226059.89759999997</v>
      </c>
      <c r="DP19" s="2">
        <f>445.14*DP18</f>
        <v>218672.35416</v>
      </c>
      <c r="DQ19" s="2">
        <f aca="true" t="shared" si="29" ref="DQ19:DX19">445.14*DQ18</f>
        <v>15027.926399999998</v>
      </c>
      <c r="DR19" s="2">
        <f t="shared" si="29"/>
        <v>15063.537600000001</v>
      </c>
      <c r="DS19" s="2">
        <f t="shared" si="29"/>
        <v>13033.699200000001</v>
      </c>
      <c r="DT19" s="2">
        <f t="shared" si="29"/>
        <v>23930.7264</v>
      </c>
      <c r="DU19" s="2">
        <f t="shared" si="29"/>
        <v>23396.5584</v>
      </c>
      <c r="DV19" s="2">
        <f t="shared" si="29"/>
        <v>15455.260799999998</v>
      </c>
      <c r="DW19" s="2">
        <f t="shared" si="29"/>
        <v>19265.6592</v>
      </c>
      <c r="DX19" s="2">
        <f t="shared" si="29"/>
        <v>21794.0544</v>
      </c>
    </row>
    <row r="20" spans="1:128" s="5" customFormat="1" ht="18.75" customHeight="1">
      <c r="A20" s="64"/>
      <c r="B20" s="19" t="s">
        <v>2</v>
      </c>
      <c r="C20" s="3">
        <f aca="true" t="shared" si="30" ref="C20:H20">C19/C7/12</f>
        <v>2.53150517165493</v>
      </c>
      <c r="D20" s="3">
        <f t="shared" si="30"/>
        <v>2.449457810471657</v>
      </c>
      <c r="E20" s="3">
        <f t="shared" si="30"/>
        <v>2.777744954916273</v>
      </c>
      <c r="F20" s="3">
        <f t="shared" si="30"/>
        <v>2.4324718756608164</v>
      </c>
      <c r="G20" s="3">
        <f t="shared" si="30"/>
        <v>3.5344012237762232</v>
      </c>
      <c r="H20" s="3">
        <f t="shared" si="30"/>
        <v>2.7957510803802936</v>
      </c>
      <c r="I20" s="3">
        <f aca="true" t="shared" si="31" ref="I20:AY20">I19/I7/12</f>
        <v>2.9603309246785057</v>
      </c>
      <c r="J20" s="3">
        <f t="shared" si="31"/>
        <v>2.3628839657819696</v>
      </c>
      <c r="K20" s="3">
        <f t="shared" si="31"/>
        <v>2.323479773814702</v>
      </c>
      <c r="L20" s="3">
        <f t="shared" si="31"/>
        <v>2.392670533642691</v>
      </c>
      <c r="M20" s="3">
        <f t="shared" si="31"/>
        <v>2.5156461925983336</v>
      </c>
      <c r="N20" s="3">
        <f t="shared" si="31"/>
        <v>2.8679830915872357</v>
      </c>
      <c r="O20" s="3">
        <f t="shared" si="31"/>
        <v>2.7682873287091865</v>
      </c>
      <c r="P20" s="3">
        <f t="shared" si="31"/>
        <v>3.1098274084312365</v>
      </c>
      <c r="Q20" s="3">
        <f t="shared" si="31"/>
        <v>2.8048419683503147</v>
      </c>
      <c r="R20" s="3">
        <f t="shared" si="31"/>
        <v>2.7382538641686183</v>
      </c>
      <c r="S20" s="3">
        <f t="shared" si="31"/>
        <v>3.04840099009901</v>
      </c>
      <c r="T20" s="3">
        <f t="shared" si="31"/>
        <v>2.7751235415236786</v>
      </c>
      <c r="U20" s="3">
        <f t="shared" si="31"/>
        <v>2.79634315245478</v>
      </c>
      <c r="V20" s="3">
        <f t="shared" si="31"/>
        <v>2.660199203187251</v>
      </c>
      <c r="W20" s="3">
        <f t="shared" si="31"/>
        <v>2.644760453579022</v>
      </c>
      <c r="X20" s="3">
        <f t="shared" si="31"/>
        <v>2.803799104922924</v>
      </c>
      <c r="Y20" s="3">
        <f t="shared" si="31"/>
        <v>2.6759861271676297</v>
      </c>
      <c r="Z20" s="3">
        <f t="shared" si="31"/>
        <v>2.769515451174289</v>
      </c>
      <c r="AA20" s="3">
        <f t="shared" si="31"/>
        <v>3.1196900945664368</v>
      </c>
      <c r="AB20" s="3">
        <f t="shared" si="31"/>
        <v>2.7838841179513714</v>
      </c>
      <c r="AC20" s="3">
        <f t="shared" si="31"/>
        <v>2.8022723166272314</v>
      </c>
      <c r="AD20" s="3">
        <f t="shared" si="31"/>
        <v>2.814396940726578</v>
      </c>
      <c r="AE20" s="3">
        <f t="shared" si="31"/>
        <v>2.8645102293011124</v>
      </c>
      <c r="AF20" s="3">
        <f t="shared" si="31"/>
        <v>2.914889520426288</v>
      </c>
      <c r="AG20" s="3">
        <f t="shared" si="31"/>
        <v>2.919588981198076</v>
      </c>
      <c r="AH20" s="3">
        <f t="shared" si="31"/>
        <v>3.1210053475935826</v>
      </c>
      <c r="AI20" s="3">
        <f t="shared" si="31"/>
        <v>3.4230732169156326</v>
      </c>
      <c r="AJ20" s="3">
        <f t="shared" si="31"/>
        <v>2.8161589576547232</v>
      </c>
      <c r="AK20" s="3">
        <f t="shared" si="31"/>
        <v>2.9217988291644486</v>
      </c>
      <c r="AL20" s="3">
        <f t="shared" si="31"/>
        <v>2.7277980518589655</v>
      </c>
      <c r="AM20" s="3">
        <f t="shared" si="31"/>
        <v>2.796355305813702</v>
      </c>
      <c r="AN20" s="3">
        <f t="shared" si="31"/>
        <v>2.4188956437560503</v>
      </c>
      <c r="AO20" s="3">
        <f t="shared" si="31"/>
        <v>2.4342472431804993</v>
      </c>
      <c r="AP20" s="3">
        <f t="shared" si="31"/>
        <v>2.4094415887850467</v>
      </c>
      <c r="AQ20" s="3">
        <f t="shared" si="31"/>
        <v>2.7823212698412694</v>
      </c>
      <c r="AR20" s="3">
        <f t="shared" si="31"/>
        <v>2.7566508702033965</v>
      </c>
      <c r="AS20" s="3">
        <f t="shared" si="31"/>
        <v>2.7240920016576866</v>
      </c>
      <c r="AT20" s="3">
        <f t="shared" si="31"/>
        <v>2.6619459687631912</v>
      </c>
      <c r="AU20" s="3">
        <f t="shared" si="31"/>
        <v>2.7116847515705316</v>
      </c>
      <c r="AV20" s="3">
        <f t="shared" si="31"/>
        <v>2.6059286854709955</v>
      </c>
      <c r="AW20" s="3">
        <f t="shared" si="31"/>
        <v>2.4026655594768527</v>
      </c>
      <c r="AX20" s="3">
        <f t="shared" si="31"/>
        <v>2.7756724078932358</v>
      </c>
      <c r="AY20" s="3">
        <f t="shared" si="31"/>
        <v>2.723944421052632</v>
      </c>
      <c r="AZ20" s="3">
        <f aca="true" t="shared" si="32" ref="AZ20:DK20">AZ19/AZ7/12</f>
        <v>2.7453066461943414</v>
      </c>
      <c r="BA20" s="3">
        <f t="shared" si="32"/>
        <v>3.004186143427679</v>
      </c>
      <c r="BB20" s="3">
        <f t="shared" si="32"/>
        <v>3.6962999922281807</v>
      </c>
      <c r="BC20" s="3">
        <f t="shared" si="32"/>
        <v>2.146075992854198</v>
      </c>
      <c r="BD20" s="3">
        <f t="shared" si="32"/>
        <v>2.71641771950735</v>
      </c>
      <c r="BE20" s="3">
        <f t="shared" si="32"/>
        <v>3.5736802149815254</v>
      </c>
      <c r="BF20" s="3">
        <f t="shared" si="32"/>
        <v>3.71401216380592</v>
      </c>
      <c r="BG20" s="3">
        <f t="shared" si="32"/>
        <v>2.849508158866995</v>
      </c>
      <c r="BH20" s="3">
        <f t="shared" si="32"/>
        <v>2.890316030265705</v>
      </c>
      <c r="BI20" s="3">
        <f t="shared" si="32"/>
        <v>2.838418436511523</v>
      </c>
      <c r="BJ20" s="3">
        <f t="shared" si="32"/>
        <v>2.739232122694769</v>
      </c>
      <c r="BK20" s="3">
        <f t="shared" si="32"/>
        <v>2.283581218875978</v>
      </c>
      <c r="BL20" s="3">
        <f t="shared" si="32"/>
        <v>2.640769919168591</v>
      </c>
      <c r="BM20" s="3">
        <f t="shared" si="32"/>
        <v>2.9462864385297842</v>
      </c>
      <c r="BN20" s="3">
        <f t="shared" si="32"/>
        <v>2.764433538461539</v>
      </c>
      <c r="BO20" s="3">
        <f t="shared" si="32"/>
        <v>2.6199153945190363</v>
      </c>
      <c r="BP20" s="3">
        <f t="shared" si="32"/>
        <v>2.8433041207196754</v>
      </c>
      <c r="BQ20" s="3">
        <f t="shared" si="32"/>
        <v>2.7114934401090482</v>
      </c>
      <c r="BR20" s="3">
        <f t="shared" si="32"/>
        <v>2.6737580608278066</v>
      </c>
      <c r="BS20" s="3">
        <f t="shared" si="32"/>
        <v>2.8242784090909097</v>
      </c>
      <c r="BT20" s="3">
        <f t="shared" si="32"/>
        <v>3.633537542662116</v>
      </c>
      <c r="BU20" s="3">
        <f t="shared" si="32"/>
        <v>2.964312407680945</v>
      </c>
      <c r="BV20" s="3">
        <f t="shared" si="32"/>
        <v>2.910437873033098</v>
      </c>
      <c r="BW20" s="3">
        <f t="shared" si="32"/>
        <v>3.1507561024012705</v>
      </c>
      <c r="BX20" s="3">
        <f t="shared" si="32"/>
        <v>2.6819063926940636</v>
      </c>
      <c r="BY20" s="3">
        <f t="shared" si="32"/>
        <v>2.820156151419558</v>
      </c>
      <c r="BZ20" s="3">
        <f t="shared" si="32"/>
        <v>3.1177377097729515</v>
      </c>
      <c r="CA20" s="3">
        <f t="shared" si="32"/>
        <v>2.8668720626631856</v>
      </c>
      <c r="CB20" s="3">
        <f t="shared" si="32"/>
        <v>2.8180697674418607</v>
      </c>
      <c r="CC20" s="3">
        <f t="shared" si="32"/>
        <v>3.017755032282567</v>
      </c>
      <c r="CD20" s="3">
        <f t="shared" si="32"/>
        <v>3.137046296296297</v>
      </c>
      <c r="CE20" s="3">
        <f t="shared" si="32"/>
        <v>3.014095463654582</v>
      </c>
      <c r="CF20" s="3">
        <f t="shared" si="32"/>
        <v>2.783326781857451</v>
      </c>
      <c r="CG20" s="3">
        <f t="shared" si="32"/>
        <v>2.8035659932659933</v>
      </c>
      <c r="CH20" s="3">
        <f t="shared" si="32"/>
        <v>3.2010194730813293</v>
      </c>
      <c r="CI20" s="3">
        <f t="shared" si="32"/>
        <v>2.972326313926738</v>
      </c>
      <c r="CJ20" s="3">
        <f t="shared" si="32"/>
        <v>2.43740074297655</v>
      </c>
      <c r="CK20" s="3">
        <f t="shared" si="32"/>
        <v>3.018314222712238</v>
      </c>
      <c r="CL20" s="3">
        <f t="shared" si="32"/>
        <v>2.836479711451758</v>
      </c>
      <c r="CM20" s="3">
        <f t="shared" si="32"/>
        <v>3.0594699225430038</v>
      </c>
      <c r="CN20" s="3">
        <f t="shared" si="32"/>
        <v>2.8483660714285715</v>
      </c>
      <c r="CO20" s="3">
        <f t="shared" si="32"/>
        <v>3.109414513274336</v>
      </c>
      <c r="CP20" s="3">
        <f t="shared" si="32"/>
        <v>3.0142554319024906</v>
      </c>
      <c r="CQ20" s="3">
        <f>CQ19/CQ7/12</f>
        <v>2.81235032592345</v>
      </c>
      <c r="CR20" s="3">
        <f t="shared" si="32"/>
        <v>2.8783135391923995</v>
      </c>
      <c r="CS20" s="3">
        <f t="shared" si="32"/>
        <v>2.849875098193244</v>
      </c>
      <c r="CT20" s="3">
        <f t="shared" si="32"/>
        <v>3.062016523114783</v>
      </c>
      <c r="CU20" s="3">
        <f t="shared" si="32"/>
        <v>2.8445426130443843</v>
      </c>
      <c r="CV20" s="3">
        <f t="shared" si="32"/>
        <v>2.934052754351337</v>
      </c>
      <c r="CW20" s="3">
        <f t="shared" si="32"/>
        <v>2.8742047872340426</v>
      </c>
      <c r="CX20" s="3">
        <f t="shared" si="32"/>
        <v>3.141782527105922</v>
      </c>
      <c r="CY20" s="3">
        <f t="shared" si="32"/>
        <v>2.802334140435835</v>
      </c>
      <c r="CZ20" s="3">
        <f t="shared" si="32"/>
        <v>2.822748435544431</v>
      </c>
      <c r="DA20" s="3">
        <f>DA19/DA7/12</f>
        <v>2.883629743364773</v>
      </c>
      <c r="DB20" s="3">
        <f t="shared" si="32"/>
        <v>2.7532448096885815</v>
      </c>
      <c r="DC20" s="3">
        <f t="shared" si="32"/>
        <v>2.772388257981573</v>
      </c>
      <c r="DD20" s="3">
        <f>DD19/DD7/12</f>
        <v>3.0903578643578644</v>
      </c>
      <c r="DE20" s="3">
        <f t="shared" si="32"/>
        <v>3.014189343482398</v>
      </c>
      <c r="DF20" s="3">
        <f t="shared" si="32"/>
        <v>3.134717977654892</v>
      </c>
      <c r="DG20" s="3">
        <f t="shared" si="32"/>
        <v>2.9798306481828405</v>
      </c>
      <c r="DH20" s="3">
        <f t="shared" si="32"/>
        <v>2.7999861501839427</v>
      </c>
      <c r="DI20" s="3">
        <f t="shared" si="32"/>
        <v>2.777148744365744</v>
      </c>
      <c r="DJ20" s="3">
        <f t="shared" si="32"/>
        <v>2.5757994229536227</v>
      </c>
      <c r="DK20" s="3">
        <f t="shared" si="32"/>
        <v>2.6509214740074576</v>
      </c>
      <c r="DL20" s="3">
        <f>DL19/DL7/12</f>
        <v>5.579336910523782</v>
      </c>
      <c r="DM20" s="3">
        <f>DM19/DM7/12</f>
        <v>5.098715139442231</v>
      </c>
      <c r="DN20" s="3">
        <f>DN19/DN7/12</f>
        <v>5.273172109244078</v>
      </c>
      <c r="DO20" s="3">
        <f>DO19/DO7/12</f>
        <v>5.003007595474584</v>
      </c>
      <c r="DP20" s="3">
        <f>DP19/DP7/12</f>
        <v>5.0446242504775345</v>
      </c>
      <c r="DQ20" s="3">
        <f aca="true" t="shared" si="33" ref="DQ20:DX20">DQ19/DQ7/12</f>
        <v>2.332080446927374</v>
      </c>
      <c r="DR20" s="3">
        <f t="shared" si="33"/>
        <v>2.3406578407607688</v>
      </c>
      <c r="DS20" s="3">
        <f t="shared" si="33"/>
        <v>2.2904715309995782</v>
      </c>
      <c r="DT20" s="3">
        <f t="shared" si="33"/>
        <v>2.7088117359413197</v>
      </c>
      <c r="DU20" s="3">
        <f t="shared" si="33"/>
        <v>2.6440374288039057</v>
      </c>
      <c r="DV20" s="3">
        <f t="shared" si="33"/>
        <v>2.781724406047516</v>
      </c>
      <c r="DW20" s="3">
        <f t="shared" si="33"/>
        <v>2.875128223495702</v>
      </c>
      <c r="DX20" s="3">
        <f t="shared" si="33"/>
        <v>2.9905667709534005</v>
      </c>
    </row>
    <row r="21" spans="1:128" s="5" customFormat="1" ht="18.75" customHeight="1" thickBot="1">
      <c r="A21" s="65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  <c r="BB21" s="13" t="s">
        <v>14</v>
      </c>
      <c r="BC21" s="13" t="s">
        <v>14</v>
      </c>
      <c r="BD21" s="13" t="s">
        <v>14</v>
      </c>
      <c r="BE21" s="13" t="s">
        <v>14</v>
      </c>
      <c r="BF21" s="13" t="s">
        <v>14</v>
      </c>
      <c r="BG21" s="13" t="s">
        <v>14</v>
      </c>
      <c r="BH21" s="13" t="s">
        <v>14</v>
      </c>
      <c r="BI21" s="13" t="s">
        <v>14</v>
      </c>
      <c r="BJ21" s="13" t="s">
        <v>14</v>
      </c>
      <c r="BK21" s="13" t="s">
        <v>14</v>
      </c>
      <c r="BL21" s="13" t="s">
        <v>14</v>
      </c>
      <c r="BM21" s="13" t="s">
        <v>14</v>
      </c>
      <c r="BN21" s="13" t="s">
        <v>14</v>
      </c>
      <c r="BO21" s="13" t="s">
        <v>14</v>
      </c>
      <c r="BP21" s="13" t="s">
        <v>14</v>
      </c>
      <c r="BQ21" s="13" t="s">
        <v>14</v>
      </c>
      <c r="BR21" s="13" t="s">
        <v>14</v>
      </c>
      <c r="BS21" s="13" t="s">
        <v>14</v>
      </c>
      <c r="BT21" s="13" t="s">
        <v>14</v>
      </c>
      <c r="BU21" s="13" t="s">
        <v>14</v>
      </c>
      <c r="BV21" s="13" t="s">
        <v>14</v>
      </c>
      <c r="BW21" s="13" t="s">
        <v>14</v>
      </c>
      <c r="BX21" s="13" t="s">
        <v>14</v>
      </c>
      <c r="BY21" s="13" t="s">
        <v>14</v>
      </c>
      <c r="BZ21" s="13" t="s">
        <v>14</v>
      </c>
      <c r="CA21" s="13" t="s">
        <v>14</v>
      </c>
      <c r="CB21" s="13" t="s">
        <v>14</v>
      </c>
      <c r="CC21" s="13" t="s">
        <v>14</v>
      </c>
      <c r="CD21" s="13" t="s">
        <v>14</v>
      </c>
      <c r="CE21" s="13" t="s">
        <v>14</v>
      </c>
      <c r="CF21" s="13" t="s">
        <v>14</v>
      </c>
      <c r="CG21" s="13" t="s">
        <v>14</v>
      </c>
      <c r="CH21" s="13" t="s">
        <v>14</v>
      </c>
      <c r="CI21" s="13" t="s">
        <v>14</v>
      </c>
      <c r="CJ21" s="13" t="s">
        <v>14</v>
      </c>
      <c r="CK21" s="13" t="s">
        <v>14</v>
      </c>
      <c r="CL21" s="13" t="s">
        <v>14</v>
      </c>
      <c r="CM21" s="13" t="s">
        <v>14</v>
      </c>
      <c r="CN21" s="13" t="s">
        <v>14</v>
      </c>
      <c r="CO21" s="13" t="s">
        <v>14</v>
      </c>
      <c r="CP21" s="13" t="s">
        <v>14</v>
      </c>
      <c r="CQ21" s="13" t="s">
        <v>14</v>
      </c>
      <c r="CR21" s="13" t="s">
        <v>14</v>
      </c>
      <c r="CS21" s="13" t="s">
        <v>14</v>
      </c>
      <c r="CT21" s="13" t="s">
        <v>14</v>
      </c>
      <c r="CU21" s="13" t="s">
        <v>14</v>
      </c>
      <c r="CV21" s="13" t="s">
        <v>14</v>
      </c>
      <c r="CW21" s="13" t="s">
        <v>14</v>
      </c>
      <c r="CX21" s="13" t="s">
        <v>14</v>
      </c>
      <c r="CY21" s="13" t="s">
        <v>14</v>
      </c>
      <c r="CZ21" s="13" t="s">
        <v>14</v>
      </c>
      <c r="DA21" s="13" t="s">
        <v>14</v>
      </c>
      <c r="DB21" s="13" t="s">
        <v>14</v>
      </c>
      <c r="DC21" s="13" t="s">
        <v>14</v>
      </c>
      <c r="DD21" s="13" t="s">
        <v>14</v>
      </c>
      <c r="DE21" s="13" t="s">
        <v>14</v>
      </c>
      <c r="DF21" s="13" t="s">
        <v>14</v>
      </c>
      <c r="DG21" s="13" t="s">
        <v>14</v>
      </c>
      <c r="DH21" s="13" t="s">
        <v>14</v>
      </c>
      <c r="DI21" s="13" t="s">
        <v>14</v>
      </c>
      <c r="DJ21" s="13" t="s">
        <v>14</v>
      </c>
      <c r="DK21" s="13" t="s">
        <v>14</v>
      </c>
      <c r="DL21" s="13" t="s">
        <v>14</v>
      </c>
      <c r="DM21" s="13" t="s">
        <v>14</v>
      </c>
      <c r="DN21" s="13" t="s">
        <v>14</v>
      </c>
      <c r="DO21" s="13" t="s">
        <v>14</v>
      </c>
      <c r="DP21" s="13" t="s">
        <v>14</v>
      </c>
      <c r="DQ21" s="13" t="s">
        <v>14</v>
      </c>
      <c r="DR21" s="13" t="s">
        <v>14</v>
      </c>
      <c r="DS21" s="13" t="s">
        <v>14</v>
      </c>
      <c r="DT21" s="13" t="s">
        <v>14</v>
      </c>
      <c r="DU21" s="13" t="s">
        <v>14</v>
      </c>
      <c r="DV21" s="13" t="s">
        <v>14</v>
      </c>
      <c r="DW21" s="13" t="s">
        <v>14</v>
      </c>
      <c r="DX21" s="13" t="s">
        <v>14</v>
      </c>
    </row>
    <row r="22" spans="1:128" s="5" customFormat="1" ht="18.75" customHeight="1" thickTop="1">
      <c r="A22" s="66" t="s">
        <v>224</v>
      </c>
      <c r="B22" s="54" t="s">
        <v>13</v>
      </c>
      <c r="C22" s="55">
        <v>7500</v>
      </c>
      <c r="D22" s="55">
        <v>7500</v>
      </c>
      <c r="E22" s="55">
        <v>2500</v>
      </c>
      <c r="F22" s="55">
        <v>7500</v>
      </c>
      <c r="G22" s="55">
        <v>7500</v>
      </c>
      <c r="H22" s="55">
        <v>7500</v>
      </c>
      <c r="I22" s="55">
        <v>2500</v>
      </c>
      <c r="J22" s="55">
        <v>7500</v>
      </c>
      <c r="K22" s="55">
        <v>7500</v>
      </c>
      <c r="L22" s="55">
        <v>7500</v>
      </c>
      <c r="M22" s="55">
        <v>7500</v>
      </c>
      <c r="N22" s="55">
        <v>7500</v>
      </c>
      <c r="O22" s="55">
        <v>7500</v>
      </c>
      <c r="P22" s="55">
        <v>2500</v>
      </c>
      <c r="Q22" s="55">
        <v>7500</v>
      </c>
      <c r="R22" s="55">
        <v>7500</v>
      </c>
      <c r="S22" s="55">
        <v>7500</v>
      </c>
      <c r="T22" s="55">
        <v>7500</v>
      </c>
      <c r="U22" s="55">
        <v>7500</v>
      </c>
      <c r="V22" s="55">
        <v>7500</v>
      </c>
      <c r="W22" s="55">
        <v>7500</v>
      </c>
      <c r="X22" s="55">
        <v>7500</v>
      </c>
      <c r="Y22" s="55">
        <v>7500</v>
      </c>
      <c r="Z22" s="55">
        <v>7500</v>
      </c>
      <c r="AA22" s="55">
        <v>2500</v>
      </c>
      <c r="AB22" s="55">
        <v>7500</v>
      </c>
      <c r="AC22" s="55">
        <v>7500</v>
      </c>
      <c r="AD22" s="55">
        <v>7500</v>
      </c>
      <c r="AE22" s="55">
        <v>7500</v>
      </c>
      <c r="AF22" s="55">
        <v>2500</v>
      </c>
      <c r="AG22" s="55">
        <v>7500</v>
      </c>
      <c r="AH22" s="55">
        <v>2500</v>
      </c>
      <c r="AI22" s="55">
        <v>7500</v>
      </c>
      <c r="AJ22" s="55">
        <v>7500</v>
      </c>
      <c r="AK22" s="55">
        <v>2500</v>
      </c>
      <c r="AL22" s="55">
        <v>7500</v>
      </c>
      <c r="AM22" s="55">
        <v>7500</v>
      </c>
      <c r="AN22" s="55">
        <v>7500</v>
      </c>
      <c r="AO22" s="55">
        <v>7500</v>
      </c>
      <c r="AP22" s="55">
        <v>7500</v>
      </c>
      <c r="AQ22" s="55">
        <v>7500</v>
      </c>
      <c r="AR22" s="55">
        <v>7500</v>
      </c>
      <c r="AS22" s="55">
        <v>7500</v>
      </c>
      <c r="AT22" s="55">
        <v>7500</v>
      </c>
      <c r="AU22" s="55">
        <v>7500</v>
      </c>
      <c r="AV22" s="55">
        <v>7500</v>
      </c>
      <c r="AW22" s="55">
        <v>7500</v>
      </c>
      <c r="AX22" s="55">
        <v>7500</v>
      </c>
      <c r="AY22" s="55">
        <v>7500</v>
      </c>
      <c r="AZ22" s="55">
        <v>7500</v>
      </c>
      <c r="BA22" s="55">
        <v>2500</v>
      </c>
      <c r="BB22" s="55">
        <v>7500</v>
      </c>
      <c r="BC22" s="55">
        <v>7500</v>
      </c>
      <c r="BD22" s="55">
        <v>7500</v>
      </c>
      <c r="BE22" s="55">
        <v>7500</v>
      </c>
      <c r="BF22" s="55">
        <v>7500</v>
      </c>
      <c r="BG22" s="55">
        <v>7500</v>
      </c>
      <c r="BH22" s="55">
        <v>7500</v>
      </c>
      <c r="BI22" s="55">
        <v>7500</v>
      </c>
      <c r="BJ22" s="55">
        <v>7500</v>
      </c>
      <c r="BK22" s="55">
        <v>7500</v>
      </c>
      <c r="BL22" s="55">
        <v>2500</v>
      </c>
      <c r="BM22" s="55">
        <v>7500</v>
      </c>
      <c r="BN22" s="55">
        <v>7500</v>
      </c>
      <c r="BO22" s="55">
        <v>7500</v>
      </c>
      <c r="BP22" s="55">
        <v>7500</v>
      </c>
      <c r="BQ22" s="55">
        <v>7500</v>
      </c>
      <c r="BR22" s="55">
        <v>7500</v>
      </c>
      <c r="BS22" s="55">
        <v>7500</v>
      </c>
      <c r="BT22" s="55">
        <v>2500</v>
      </c>
      <c r="BU22" s="55">
        <v>2500</v>
      </c>
      <c r="BV22" s="55">
        <v>2500</v>
      </c>
      <c r="BW22" s="55">
        <v>2500</v>
      </c>
      <c r="BX22" s="55">
        <v>7500</v>
      </c>
      <c r="BY22" s="55">
        <v>7500</v>
      </c>
      <c r="BZ22" s="55">
        <v>2500</v>
      </c>
      <c r="CA22" s="55">
        <v>7500</v>
      </c>
      <c r="CB22" s="55">
        <v>2500</v>
      </c>
      <c r="CC22" s="55">
        <v>2500</v>
      </c>
      <c r="CD22" s="55">
        <v>2500</v>
      </c>
      <c r="CE22" s="55">
        <v>2500</v>
      </c>
      <c r="CF22" s="55">
        <v>2500</v>
      </c>
      <c r="CG22" s="55">
        <v>7500</v>
      </c>
      <c r="CH22" s="55">
        <v>2500</v>
      </c>
      <c r="CI22" s="55">
        <v>2500</v>
      </c>
      <c r="CJ22" s="55">
        <v>7500</v>
      </c>
      <c r="CK22" s="55">
        <v>2500</v>
      </c>
      <c r="CL22" s="55">
        <v>2500</v>
      </c>
      <c r="CM22" s="55">
        <v>2500</v>
      </c>
      <c r="CN22" s="55">
        <v>2500</v>
      </c>
      <c r="CO22" s="55">
        <v>2500</v>
      </c>
      <c r="CP22" s="55">
        <v>2500</v>
      </c>
      <c r="CQ22" s="55">
        <v>7500</v>
      </c>
      <c r="CR22" s="55">
        <v>2500</v>
      </c>
      <c r="CS22" s="55">
        <v>2500</v>
      </c>
      <c r="CT22" s="55">
        <v>2500</v>
      </c>
      <c r="CU22" s="55">
        <v>2500</v>
      </c>
      <c r="CV22" s="55">
        <v>2500</v>
      </c>
      <c r="CW22" s="55">
        <v>2500</v>
      </c>
      <c r="CX22" s="55">
        <v>2500</v>
      </c>
      <c r="CY22" s="55">
        <v>2500</v>
      </c>
      <c r="CZ22" s="55">
        <v>2500</v>
      </c>
      <c r="DA22" s="55">
        <v>7500</v>
      </c>
      <c r="DB22" s="55">
        <v>2500</v>
      </c>
      <c r="DC22" s="55">
        <v>2500</v>
      </c>
      <c r="DD22" s="55">
        <v>2500</v>
      </c>
      <c r="DE22" s="55">
        <v>2500</v>
      </c>
      <c r="DF22" s="55">
        <v>2500</v>
      </c>
      <c r="DG22" s="55">
        <v>2500</v>
      </c>
      <c r="DH22" s="55">
        <v>2500</v>
      </c>
      <c r="DI22" s="55">
        <v>2500</v>
      </c>
      <c r="DJ22" s="55">
        <v>2500</v>
      </c>
      <c r="DK22" s="55">
        <v>2500</v>
      </c>
      <c r="DL22" s="55">
        <v>25000</v>
      </c>
      <c r="DM22" s="55">
        <v>25000</v>
      </c>
      <c r="DN22" s="55">
        <v>25000</v>
      </c>
      <c r="DO22" s="55">
        <v>25000</v>
      </c>
      <c r="DP22" s="55">
        <v>25000</v>
      </c>
      <c r="DQ22" s="55">
        <v>7500</v>
      </c>
      <c r="DR22" s="55">
        <v>7500</v>
      </c>
      <c r="DS22" s="55">
        <v>7500</v>
      </c>
      <c r="DT22" s="55">
        <v>7500</v>
      </c>
      <c r="DU22" s="55">
        <v>7500</v>
      </c>
      <c r="DV22" s="55">
        <v>7500</v>
      </c>
      <c r="DW22" s="55">
        <v>7500</v>
      </c>
      <c r="DX22" s="55">
        <v>2500</v>
      </c>
    </row>
    <row r="23" spans="1:128" s="5" customFormat="1" ht="18.75" customHeight="1">
      <c r="A23" s="67"/>
      <c r="B23" s="54" t="s">
        <v>2</v>
      </c>
      <c r="C23" s="55">
        <f>C22/C7/12</f>
        <v>1.3754401408450707</v>
      </c>
      <c r="D23" s="55">
        <f aca="true" t="shared" si="34" ref="D23:BO23">D22/D7/12</f>
        <v>1.3522284725227174</v>
      </c>
      <c r="E23" s="55">
        <f t="shared" si="34"/>
        <v>0.4472591956490625</v>
      </c>
      <c r="F23" s="55">
        <f t="shared" si="34"/>
        <v>1.3216324804398394</v>
      </c>
      <c r="G23" s="55">
        <f t="shared" si="34"/>
        <v>1.3658216783216783</v>
      </c>
      <c r="H23" s="55">
        <f t="shared" si="34"/>
        <v>1.3504753673292997</v>
      </c>
      <c r="I23" s="55">
        <f t="shared" si="34"/>
        <v>0.4252568551405049</v>
      </c>
      <c r="J23" s="55">
        <f t="shared" si="34"/>
        <v>1.3709146742706733</v>
      </c>
      <c r="K23" s="55">
        <f t="shared" si="34"/>
        <v>1.359286646367986</v>
      </c>
      <c r="L23" s="55">
        <f t="shared" si="34"/>
        <v>1.2084300077339518</v>
      </c>
      <c r="M23" s="55">
        <f t="shared" si="34"/>
        <v>1.2110056190660725</v>
      </c>
      <c r="N23" s="55">
        <f t="shared" si="34"/>
        <v>1.2950683796104434</v>
      </c>
      <c r="O23" s="55">
        <f t="shared" si="34"/>
        <v>1.0573507020808661</v>
      </c>
      <c r="P23" s="55">
        <f t="shared" si="34"/>
        <v>0.28795208477309375</v>
      </c>
      <c r="Q23" s="55">
        <f t="shared" si="34"/>
        <v>1.3548666811185779</v>
      </c>
      <c r="R23" s="55">
        <f t="shared" si="34"/>
        <v>1.4637002341920375</v>
      </c>
      <c r="S23" s="55">
        <f t="shared" si="34"/>
        <v>0.45837917125045835</v>
      </c>
      <c r="T23" s="55">
        <f t="shared" si="34"/>
        <v>1.0724090597117366</v>
      </c>
      <c r="U23" s="55">
        <f t="shared" si="34"/>
        <v>1.0766580534022394</v>
      </c>
      <c r="V23" s="55">
        <f t="shared" si="34"/>
        <v>1.1318362911988409</v>
      </c>
      <c r="W23" s="55">
        <f t="shared" si="34"/>
        <v>1.1073706591070163</v>
      </c>
      <c r="X23" s="55">
        <f t="shared" si="34"/>
        <v>1.0359688380573513</v>
      </c>
      <c r="Y23" s="55">
        <f t="shared" si="34"/>
        <v>1.80635838150289</v>
      </c>
      <c r="Z23" s="55">
        <f t="shared" si="34"/>
        <v>0.7725587144622992</v>
      </c>
      <c r="AA23" s="55">
        <f t="shared" si="34"/>
        <v>0.333921034353796</v>
      </c>
      <c r="AB23" s="55">
        <f t="shared" si="34"/>
        <v>1.0777720296602864</v>
      </c>
      <c r="AC23" s="55">
        <f t="shared" si="34"/>
        <v>1.3443751344375137</v>
      </c>
      <c r="AD23" s="55">
        <f t="shared" si="34"/>
        <v>1.1950286806883366</v>
      </c>
      <c r="AE23" s="55">
        <f t="shared" si="34"/>
        <v>0.8581628449814637</v>
      </c>
      <c r="AF23" s="55">
        <f t="shared" si="34"/>
        <v>0.3700414446417999</v>
      </c>
      <c r="AG23" s="55">
        <f t="shared" si="34"/>
        <v>1.3664188893747269</v>
      </c>
      <c r="AH23" s="55">
        <f t="shared" si="34"/>
        <v>0.41262296164256945</v>
      </c>
      <c r="AI23" s="55">
        <f t="shared" si="34"/>
        <v>1.3149589732800335</v>
      </c>
      <c r="AJ23" s="55">
        <f t="shared" si="34"/>
        <v>1.3572204125950054</v>
      </c>
      <c r="AK23" s="55">
        <f t="shared" si="34"/>
        <v>0.3695819289220034</v>
      </c>
      <c r="AL23" s="55">
        <f t="shared" si="34"/>
        <v>0.8574564412127864</v>
      </c>
      <c r="AM23" s="55">
        <f t="shared" si="34"/>
        <v>1.3507672357899285</v>
      </c>
      <c r="AN23" s="55">
        <f t="shared" si="34"/>
        <v>1.2100677637947725</v>
      </c>
      <c r="AO23" s="55">
        <f t="shared" si="34"/>
        <v>1.209131360030954</v>
      </c>
      <c r="AP23" s="55">
        <f t="shared" si="34"/>
        <v>1.2169003115264798</v>
      </c>
      <c r="AQ23" s="55">
        <f t="shared" si="34"/>
        <v>1.3227513227513228</v>
      </c>
      <c r="AR23" s="55">
        <f t="shared" si="34"/>
        <v>1.3105472845460264</v>
      </c>
      <c r="AS23" s="55">
        <f t="shared" si="34"/>
        <v>1.2950683796104434</v>
      </c>
      <c r="AT23" s="55">
        <f t="shared" si="34"/>
        <v>1.3191219924018573</v>
      </c>
      <c r="AU23" s="55">
        <f t="shared" si="34"/>
        <v>1.1897963068722637</v>
      </c>
      <c r="AV23" s="55">
        <f t="shared" si="34"/>
        <v>1.1087457867660102</v>
      </c>
      <c r="AW23" s="55">
        <f t="shared" si="34"/>
        <v>1.2974880631098193</v>
      </c>
      <c r="AX23" s="55">
        <f t="shared" si="34"/>
        <v>0.712900650165393</v>
      </c>
      <c r="AY23" s="55">
        <f t="shared" si="34"/>
        <v>1.3157894736842104</v>
      </c>
      <c r="AZ23" s="55">
        <f t="shared" si="34"/>
        <v>1.3709146742706733</v>
      </c>
      <c r="BA23" s="55">
        <f t="shared" si="34"/>
        <v>0.3617526190889622</v>
      </c>
      <c r="BB23" s="55">
        <f t="shared" si="34"/>
        <v>1.4572161342970391</v>
      </c>
      <c r="BC23" s="55">
        <f t="shared" si="34"/>
        <v>0.8588704136319912</v>
      </c>
      <c r="BD23" s="55">
        <f t="shared" si="34"/>
        <v>1.4898688915375446</v>
      </c>
      <c r="BE23" s="55">
        <f t="shared" si="34"/>
        <v>1.049714477662076</v>
      </c>
      <c r="BF23" s="55">
        <f t="shared" si="34"/>
        <v>0.8447087444249224</v>
      </c>
      <c r="BG23" s="55">
        <f t="shared" si="34"/>
        <v>0.6414203612479474</v>
      </c>
      <c r="BH23" s="55">
        <f t="shared" si="34"/>
        <v>1.0997712475805035</v>
      </c>
      <c r="BI23" s="55">
        <f t="shared" si="34"/>
        <v>0.9414068383792741</v>
      </c>
      <c r="BJ23" s="55">
        <f t="shared" si="34"/>
        <v>1.176138502070004</v>
      </c>
      <c r="BK23" s="55">
        <f t="shared" si="34"/>
        <v>1.4820962769741524</v>
      </c>
      <c r="BL23" s="55">
        <f t="shared" si="34"/>
        <v>0.6014241724403387</v>
      </c>
      <c r="BM23" s="55">
        <f t="shared" si="34"/>
        <v>1.3202365863962824</v>
      </c>
      <c r="BN23" s="55">
        <f t="shared" si="34"/>
        <v>1.2820512820512822</v>
      </c>
      <c r="BO23" s="55">
        <f t="shared" si="34"/>
        <v>1.1495309913555267</v>
      </c>
      <c r="BP23" s="55">
        <f aca="true" t="shared" si="35" ref="BP23:DX23">BP22/BP7/12</f>
        <v>1.209131360030954</v>
      </c>
      <c r="BQ23" s="55">
        <f t="shared" si="35"/>
        <v>1.0649173624126769</v>
      </c>
      <c r="BR23" s="55">
        <f t="shared" si="35"/>
        <v>1.4292247884747313</v>
      </c>
      <c r="BS23" s="55">
        <f t="shared" si="35"/>
        <v>1.449443413729128</v>
      </c>
      <c r="BT23" s="55">
        <f t="shared" si="35"/>
        <v>0.44439704209328784</v>
      </c>
      <c r="BU23" s="55">
        <f t="shared" si="35"/>
        <v>0.34192242464029765</v>
      </c>
      <c r="BV23" s="55">
        <f t="shared" si="35"/>
        <v>0.37680110930246585</v>
      </c>
      <c r="BW23" s="55">
        <f t="shared" si="35"/>
        <v>0.4134418204670239</v>
      </c>
      <c r="BX23" s="55">
        <f t="shared" si="35"/>
        <v>1.189117199391172</v>
      </c>
      <c r="BY23" s="55">
        <f t="shared" si="35"/>
        <v>1.2322555205047319</v>
      </c>
      <c r="BZ23" s="55">
        <f t="shared" si="35"/>
        <v>0.4113195129976966</v>
      </c>
      <c r="CA23" s="55">
        <f t="shared" si="35"/>
        <v>1.2552721430006026</v>
      </c>
      <c r="CB23" s="55">
        <f t="shared" si="35"/>
        <v>0.40374677002583975</v>
      </c>
      <c r="CC23" s="55">
        <f t="shared" si="35"/>
        <v>0.39561969869603747</v>
      </c>
      <c r="CD23" s="55">
        <f t="shared" si="35"/>
        <v>0.4018775720164609</v>
      </c>
      <c r="CE23" s="55">
        <f t="shared" si="35"/>
        <v>0.37954697273334553</v>
      </c>
      <c r="CF23" s="55">
        <f t="shared" si="35"/>
        <v>0.4499640028797696</v>
      </c>
      <c r="CG23" s="55">
        <f t="shared" si="35"/>
        <v>1.402918069584736</v>
      </c>
      <c r="CH23" s="55">
        <f t="shared" si="35"/>
        <v>0.39773450426371393</v>
      </c>
      <c r="CI23" s="55">
        <f t="shared" si="35"/>
        <v>0.3686663127470064</v>
      </c>
      <c r="CJ23" s="55">
        <f t="shared" si="35"/>
        <v>1.4511260738332947</v>
      </c>
      <c r="CK23" s="55">
        <f t="shared" si="35"/>
        <v>0.3281356644090933</v>
      </c>
      <c r="CL23" s="55">
        <f t="shared" si="35"/>
        <v>0.3757138563270213</v>
      </c>
      <c r="CM23" s="55">
        <f t="shared" si="35"/>
        <v>0.20956979512456828</v>
      </c>
      <c r="CN23" s="55">
        <f t="shared" si="35"/>
        <v>0.4650297619047619</v>
      </c>
      <c r="CO23" s="55">
        <f t="shared" si="35"/>
        <v>0.3687315634218289</v>
      </c>
      <c r="CP23" s="55">
        <f t="shared" si="35"/>
        <v>0.3680150738974268</v>
      </c>
      <c r="CQ23" s="55">
        <f t="shared" si="35"/>
        <v>1.0446264415844895</v>
      </c>
      <c r="CR23" s="55">
        <f t="shared" si="35"/>
        <v>0.41237793613090523</v>
      </c>
      <c r="CS23" s="55">
        <f t="shared" si="35"/>
        <v>0.40913851793663264</v>
      </c>
      <c r="CT23" s="55">
        <f t="shared" si="35"/>
        <v>0.3662037850823226</v>
      </c>
      <c r="CU23" s="55">
        <f t="shared" si="35"/>
        <v>0.4341182190734181</v>
      </c>
      <c r="CV23" s="55">
        <f t="shared" si="35"/>
        <v>0.3738261857766613</v>
      </c>
      <c r="CW23" s="55">
        <f t="shared" si="35"/>
        <v>0.46173167848699764</v>
      </c>
      <c r="CX23" s="55">
        <f t="shared" si="35"/>
        <v>0.2895931795014364</v>
      </c>
      <c r="CY23" s="55">
        <f t="shared" si="35"/>
        <v>0.45858096705554335</v>
      </c>
      <c r="CZ23" s="55">
        <f t="shared" si="35"/>
        <v>0.43457099151717427</v>
      </c>
      <c r="DA23" s="55">
        <f t="shared" si="35"/>
        <v>1.3709146742706733</v>
      </c>
      <c r="DB23" s="55">
        <f t="shared" si="35"/>
        <v>0.4505478662053057</v>
      </c>
      <c r="DC23" s="55">
        <f t="shared" si="35"/>
        <v>0.4463966859510035</v>
      </c>
      <c r="DD23" s="55">
        <f t="shared" si="35"/>
        <v>0.5010421677088344</v>
      </c>
      <c r="DE23" s="55">
        <f t="shared" si="35"/>
        <v>0.49555978433238185</v>
      </c>
      <c r="DF23" s="55">
        <f t="shared" si="35"/>
        <v>0.23511266598954217</v>
      </c>
      <c r="DG23" s="55">
        <f t="shared" si="35"/>
        <v>0.3902835019358062</v>
      </c>
      <c r="DH23" s="55">
        <f t="shared" si="35"/>
        <v>0.4508403664430498</v>
      </c>
      <c r="DI23" s="55">
        <f t="shared" si="35"/>
        <v>0.44716319668026044</v>
      </c>
      <c r="DJ23" s="55">
        <f t="shared" si="35"/>
        <v>0.44525183443755795</v>
      </c>
      <c r="DK23" s="55">
        <f t="shared" si="35"/>
        <v>0.4569715580902245</v>
      </c>
      <c r="DL23" s="55">
        <f t="shared" si="35"/>
        <v>0.5279206683053325</v>
      </c>
      <c r="DM23" s="55">
        <f t="shared" si="35"/>
        <v>0.9021883480570473</v>
      </c>
      <c r="DN23" s="55">
        <f t="shared" si="35"/>
        <v>0.9435813820070353</v>
      </c>
      <c r="DO23" s="55">
        <f t="shared" si="35"/>
        <v>0.5532834050388626</v>
      </c>
      <c r="DP23" s="55">
        <f t="shared" si="35"/>
        <v>0.5767331986084582</v>
      </c>
      <c r="DQ23" s="55">
        <f t="shared" si="35"/>
        <v>1.1638733705772812</v>
      </c>
      <c r="DR23" s="55">
        <f t="shared" si="35"/>
        <v>1.1653925041954132</v>
      </c>
      <c r="DS23" s="55">
        <f t="shared" si="35"/>
        <v>1.3180092787853226</v>
      </c>
      <c r="DT23" s="55">
        <f t="shared" si="35"/>
        <v>0.8489540885628905</v>
      </c>
      <c r="DU23" s="55">
        <f t="shared" si="35"/>
        <v>0.8475725522104692</v>
      </c>
      <c r="DV23" s="55">
        <f t="shared" si="35"/>
        <v>1.3498920086393087</v>
      </c>
      <c r="DW23" s="55">
        <f t="shared" si="35"/>
        <v>1.119269340974212</v>
      </c>
      <c r="DX23" s="55">
        <f t="shared" si="35"/>
        <v>0.34304846588726057</v>
      </c>
    </row>
    <row r="24" spans="1:128" s="5" customFormat="1" ht="18.75" customHeight="1" thickBot="1">
      <c r="A24" s="68"/>
      <c r="B24" s="56" t="s">
        <v>0</v>
      </c>
      <c r="C24" s="57" t="s">
        <v>225</v>
      </c>
      <c r="D24" s="57" t="s">
        <v>225</v>
      </c>
      <c r="E24" s="57" t="s">
        <v>225</v>
      </c>
      <c r="F24" s="57" t="s">
        <v>225</v>
      </c>
      <c r="G24" s="57" t="s">
        <v>225</v>
      </c>
      <c r="H24" s="57" t="s">
        <v>225</v>
      </c>
      <c r="I24" s="57" t="s">
        <v>225</v>
      </c>
      <c r="J24" s="57" t="s">
        <v>225</v>
      </c>
      <c r="K24" s="57" t="s">
        <v>225</v>
      </c>
      <c r="L24" s="57" t="s">
        <v>225</v>
      </c>
      <c r="M24" s="57" t="s">
        <v>225</v>
      </c>
      <c r="N24" s="57" t="s">
        <v>225</v>
      </c>
      <c r="O24" s="57" t="s">
        <v>225</v>
      </c>
      <c r="P24" s="57" t="s">
        <v>225</v>
      </c>
      <c r="Q24" s="57" t="s">
        <v>225</v>
      </c>
      <c r="R24" s="57" t="s">
        <v>225</v>
      </c>
      <c r="S24" s="57" t="s">
        <v>225</v>
      </c>
      <c r="T24" s="57" t="s">
        <v>225</v>
      </c>
      <c r="U24" s="57" t="s">
        <v>225</v>
      </c>
      <c r="V24" s="57" t="s">
        <v>225</v>
      </c>
      <c r="W24" s="57" t="s">
        <v>225</v>
      </c>
      <c r="X24" s="57" t="s">
        <v>225</v>
      </c>
      <c r="Y24" s="57" t="s">
        <v>225</v>
      </c>
      <c r="Z24" s="57" t="s">
        <v>225</v>
      </c>
      <c r="AA24" s="57" t="s">
        <v>225</v>
      </c>
      <c r="AB24" s="57" t="s">
        <v>225</v>
      </c>
      <c r="AC24" s="57" t="s">
        <v>225</v>
      </c>
      <c r="AD24" s="57" t="s">
        <v>225</v>
      </c>
      <c r="AE24" s="57" t="s">
        <v>225</v>
      </c>
      <c r="AF24" s="57" t="s">
        <v>225</v>
      </c>
      <c r="AG24" s="57" t="s">
        <v>225</v>
      </c>
      <c r="AH24" s="57" t="s">
        <v>225</v>
      </c>
      <c r="AI24" s="57" t="s">
        <v>225</v>
      </c>
      <c r="AJ24" s="57" t="s">
        <v>225</v>
      </c>
      <c r="AK24" s="57" t="s">
        <v>225</v>
      </c>
      <c r="AL24" s="57" t="s">
        <v>225</v>
      </c>
      <c r="AM24" s="57" t="s">
        <v>225</v>
      </c>
      <c r="AN24" s="57" t="s">
        <v>225</v>
      </c>
      <c r="AO24" s="57" t="s">
        <v>225</v>
      </c>
      <c r="AP24" s="57" t="s">
        <v>225</v>
      </c>
      <c r="AQ24" s="57" t="s">
        <v>225</v>
      </c>
      <c r="AR24" s="57" t="s">
        <v>225</v>
      </c>
      <c r="AS24" s="57" t="s">
        <v>225</v>
      </c>
      <c r="AT24" s="57" t="s">
        <v>225</v>
      </c>
      <c r="AU24" s="57" t="s">
        <v>225</v>
      </c>
      <c r="AV24" s="57" t="s">
        <v>225</v>
      </c>
      <c r="AW24" s="57" t="s">
        <v>225</v>
      </c>
      <c r="AX24" s="57" t="s">
        <v>225</v>
      </c>
      <c r="AY24" s="57" t="s">
        <v>225</v>
      </c>
      <c r="AZ24" s="57" t="s">
        <v>225</v>
      </c>
      <c r="BA24" s="57" t="s">
        <v>225</v>
      </c>
      <c r="BB24" s="57" t="s">
        <v>225</v>
      </c>
      <c r="BC24" s="57" t="s">
        <v>225</v>
      </c>
      <c r="BD24" s="57" t="s">
        <v>225</v>
      </c>
      <c r="BE24" s="57" t="s">
        <v>225</v>
      </c>
      <c r="BF24" s="57" t="s">
        <v>225</v>
      </c>
      <c r="BG24" s="57" t="s">
        <v>225</v>
      </c>
      <c r="BH24" s="57" t="s">
        <v>225</v>
      </c>
      <c r="BI24" s="57" t="s">
        <v>225</v>
      </c>
      <c r="BJ24" s="57" t="s">
        <v>225</v>
      </c>
      <c r="BK24" s="57" t="s">
        <v>225</v>
      </c>
      <c r="BL24" s="57" t="s">
        <v>225</v>
      </c>
      <c r="BM24" s="57" t="s">
        <v>225</v>
      </c>
      <c r="BN24" s="57" t="s">
        <v>225</v>
      </c>
      <c r="BO24" s="57" t="s">
        <v>225</v>
      </c>
      <c r="BP24" s="57" t="s">
        <v>225</v>
      </c>
      <c r="BQ24" s="57" t="s">
        <v>225</v>
      </c>
      <c r="BR24" s="57" t="s">
        <v>225</v>
      </c>
      <c r="BS24" s="57" t="s">
        <v>225</v>
      </c>
      <c r="BT24" s="57" t="s">
        <v>225</v>
      </c>
      <c r="BU24" s="57" t="s">
        <v>225</v>
      </c>
      <c r="BV24" s="57" t="s">
        <v>225</v>
      </c>
      <c r="BW24" s="57" t="s">
        <v>225</v>
      </c>
      <c r="BX24" s="57" t="s">
        <v>225</v>
      </c>
      <c r="BY24" s="57" t="s">
        <v>225</v>
      </c>
      <c r="BZ24" s="57" t="s">
        <v>225</v>
      </c>
      <c r="CA24" s="57" t="s">
        <v>225</v>
      </c>
      <c r="CB24" s="57" t="s">
        <v>225</v>
      </c>
      <c r="CC24" s="57" t="s">
        <v>225</v>
      </c>
      <c r="CD24" s="57" t="s">
        <v>225</v>
      </c>
      <c r="CE24" s="57" t="s">
        <v>225</v>
      </c>
      <c r="CF24" s="57" t="s">
        <v>225</v>
      </c>
      <c r="CG24" s="57" t="s">
        <v>225</v>
      </c>
      <c r="CH24" s="57" t="s">
        <v>225</v>
      </c>
      <c r="CI24" s="57" t="s">
        <v>225</v>
      </c>
      <c r="CJ24" s="57" t="s">
        <v>225</v>
      </c>
      <c r="CK24" s="57" t="s">
        <v>225</v>
      </c>
      <c r="CL24" s="57" t="s">
        <v>225</v>
      </c>
      <c r="CM24" s="57" t="s">
        <v>225</v>
      </c>
      <c r="CN24" s="57" t="s">
        <v>225</v>
      </c>
      <c r="CO24" s="57" t="s">
        <v>225</v>
      </c>
      <c r="CP24" s="57" t="s">
        <v>225</v>
      </c>
      <c r="CQ24" s="57" t="s">
        <v>225</v>
      </c>
      <c r="CR24" s="57" t="s">
        <v>225</v>
      </c>
      <c r="CS24" s="57" t="s">
        <v>225</v>
      </c>
      <c r="CT24" s="57" t="s">
        <v>225</v>
      </c>
      <c r="CU24" s="57" t="s">
        <v>225</v>
      </c>
      <c r="CV24" s="57" t="s">
        <v>225</v>
      </c>
      <c r="CW24" s="57" t="s">
        <v>225</v>
      </c>
      <c r="CX24" s="57" t="s">
        <v>225</v>
      </c>
      <c r="CY24" s="57" t="s">
        <v>225</v>
      </c>
      <c r="CZ24" s="57" t="s">
        <v>225</v>
      </c>
      <c r="DA24" s="57" t="s">
        <v>225</v>
      </c>
      <c r="DB24" s="57" t="s">
        <v>225</v>
      </c>
      <c r="DC24" s="57" t="s">
        <v>225</v>
      </c>
      <c r="DD24" s="57" t="s">
        <v>225</v>
      </c>
      <c r="DE24" s="57" t="s">
        <v>225</v>
      </c>
      <c r="DF24" s="57" t="s">
        <v>225</v>
      </c>
      <c r="DG24" s="57" t="s">
        <v>225</v>
      </c>
      <c r="DH24" s="57" t="s">
        <v>225</v>
      </c>
      <c r="DI24" s="57" t="s">
        <v>225</v>
      </c>
      <c r="DJ24" s="57" t="s">
        <v>225</v>
      </c>
      <c r="DK24" s="57" t="s">
        <v>225</v>
      </c>
      <c r="DL24" s="57" t="s">
        <v>225</v>
      </c>
      <c r="DM24" s="57" t="s">
        <v>225</v>
      </c>
      <c r="DN24" s="57" t="s">
        <v>225</v>
      </c>
      <c r="DO24" s="57" t="s">
        <v>225</v>
      </c>
      <c r="DP24" s="57" t="s">
        <v>225</v>
      </c>
      <c r="DQ24" s="57" t="s">
        <v>225</v>
      </c>
      <c r="DR24" s="57" t="s">
        <v>225</v>
      </c>
      <c r="DS24" s="57" t="s">
        <v>225</v>
      </c>
      <c r="DT24" s="57" t="s">
        <v>225</v>
      </c>
      <c r="DU24" s="57" t="s">
        <v>225</v>
      </c>
      <c r="DV24" s="57" t="s">
        <v>225</v>
      </c>
      <c r="DW24" s="57" t="s">
        <v>225</v>
      </c>
      <c r="DX24" s="57" t="s">
        <v>225</v>
      </c>
    </row>
    <row r="25" spans="1:128" s="5" customFormat="1" ht="18.75" customHeight="1" thickTop="1">
      <c r="A25" s="63" t="s">
        <v>18</v>
      </c>
      <c r="B25" s="18" t="s">
        <v>5</v>
      </c>
      <c r="C25" s="15">
        <f>C8*0.7%</f>
        <v>3.1807999999999996</v>
      </c>
      <c r="D25" s="15">
        <f>D8*0.7%</f>
        <v>3.2353999999999994</v>
      </c>
      <c r="E25" s="15">
        <f>E8*0.7%</f>
        <v>3.2605999999999997</v>
      </c>
      <c r="F25" s="15">
        <f>F8*0.7%</f>
        <v>3.3102999999999994</v>
      </c>
      <c r="G25" s="15">
        <f>G8*0.5%</f>
        <v>2.2880000000000003</v>
      </c>
      <c r="H25" s="15">
        <f aca="true" t="shared" si="36" ref="H25:BA25">H8*0.7%</f>
        <v>3.2396</v>
      </c>
      <c r="I25" s="15">
        <f t="shared" si="36"/>
        <v>3.4292999999999996</v>
      </c>
      <c r="J25" s="15">
        <f t="shared" si="36"/>
        <v>3.1912999999999996</v>
      </c>
      <c r="K25" s="15">
        <f t="shared" si="36"/>
        <v>3.2186</v>
      </c>
      <c r="L25" s="15">
        <f t="shared" si="36"/>
        <v>3.6204</v>
      </c>
      <c r="M25" s="15">
        <f t="shared" si="36"/>
        <v>3.6127</v>
      </c>
      <c r="N25" s="15">
        <f t="shared" si="36"/>
        <v>3.3781999999999996</v>
      </c>
      <c r="O25" s="15">
        <f t="shared" si="36"/>
        <v>4.1377</v>
      </c>
      <c r="P25" s="15">
        <f t="shared" si="36"/>
        <v>5.0645</v>
      </c>
      <c r="Q25" s="15">
        <f t="shared" si="36"/>
        <v>3.2291</v>
      </c>
      <c r="R25" s="15">
        <f t="shared" si="36"/>
        <v>2.989</v>
      </c>
      <c r="S25" s="15">
        <f t="shared" si="36"/>
        <v>9.5445</v>
      </c>
      <c r="T25" s="15">
        <f t="shared" si="36"/>
        <v>4.079599999999999</v>
      </c>
      <c r="U25" s="15">
        <f t="shared" si="36"/>
        <v>4.0634999999999994</v>
      </c>
      <c r="V25" s="15">
        <f t="shared" si="36"/>
        <v>3.8653999999999997</v>
      </c>
      <c r="W25" s="15">
        <f t="shared" si="36"/>
        <v>3.9507999999999996</v>
      </c>
      <c r="X25" s="15">
        <f t="shared" si="36"/>
        <v>4.2231</v>
      </c>
      <c r="Y25" s="15">
        <f t="shared" si="36"/>
        <v>2.4219999999999997</v>
      </c>
      <c r="Z25" s="15">
        <f t="shared" si="36"/>
        <v>5.662999999999999</v>
      </c>
      <c r="AA25" s="15">
        <f t="shared" si="36"/>
        <v>4.367299999999999</v>
      </c>
      <c r="AB25" s="15">
        <f t="shared" si="36"/>
        <v>4.0592999999999995</v>
      </c>
      <c r="AC25" s="15">
        <f t="shared" si="36"/>
        <v>3.2542999999999993</v>
      </c>
      <c r="AD25" s="15">
        <f t="shared" si="36"/>
        <v>3.6609999999999996</v>
      </c>
      <c r="AE25" s="15">
        <f t="shared" si="36"/>
        <v>5.098099999999999</v>
      </c>
      <c r="AF25" s="15">
        <f t="shared" si="36"/>
        <v>3.9409999999999994</v>
      </c>
      <c r="AG25" s="15">
        <f t="shared" si="36"/>
        <v>3.2017999999999995</v>
      </c>
      <c r="AH25" s="15">
        <f t="shared" si="36"/>
        <v>3.5342999999999996</v>
      </c>
      <c r="AI25" s="15">
        <f t="shared" si="36"/>
        <v>3.3270999999999997</v>
      </c>
      <c r="AJ25" s="15">
        <f t="shared" si="36"/>
        <v>3.2234999999999996</v>
      </c>
      <c r="AK25" s="15">
        <f t="shared" si="36"/>
        <v>3.9459</v>
      </c>
      <c r="AL25" s="15">
        <f t="shared" si="36"/>
        <v>5.1023</v>
      </c>
      <c r="AM25" s="15">
        <f t="shared" si="36"/>
        <v>3.2388999999999997</v>
      </c>
      <c r="AN25" s="15">
        <f t="shared" si="36"/>
        <v>3.6154999999999995</v>
      </c>
      <c r="AO25" s="15">
        <f t="shared" si="36"/>
        <v>3.6182999999999996</v>
      </c>
      <c r="AP25" s="15">
        <f t="shared" si="36"/>
        <v>3.5951999999999997</v>
      </c>
      <c r="AQ25" s="15">
        <f t="shared" si="36"/>
        <v>3.3074999999999997</v>
      </c>
      <c r="AR25" s="15">
        <f t="shared" si="36"/>
        <v>3.3382999999999994</v>
      </c>
      <c r="AS25" s="15">
        <f t="shared" si="36"/>
        <v>3.3781999999999996</v>
      </c>
      <c r="AT25" s="15">
        <f t="shared" si="36"/>
        <v>3.3165999999999998</v>
      </c>
      <c r="AU25" s="15">
        <f t="shared" si="36"/>
        <v>3.6770999999999994</v>
      </c>
      <c r="AV25" s="15">
        <f t="shared" si="36"/>
        <v>3.9459</v>
      </c>
      <c r="AW25" s="15">
        <f t="shared" si="36"/>
        <v>3.3718999999999997</v>
      </c>
      <c r="AX25" s="15">
        <f t="shared" si="36"/>
        <v>6.1369</v>
      </c>
      <c r="AY25" s="15">
        <f t="shared" si="36"/>
        <v>3.3249999999999997</v>
      </c>
      <c r="AZ25" s="15">
        <f t="shared" si="36"/>
        <v>3.1912999999999996</v>
      </c>
      <c r="BA25" s="15">
        <f t="shared" si="36"/>
        <v>4.031299999999999</v>
      </c>
      <c r="BB25" s="15">
        <f>BB8*0.2%</f>
        <v>0.8578</v>
      </c>
      <c r="BC25" s="15">
        <f>BC8*15%</f>
        <v>109.155</v>
      </c>
      <c r="BD25" s="15">
        <f aca="true" t="shared" si="37" ref="BD25:CI25">BD8*0.7%</f>
        <v>2.9364999999999997</v>
      </c>
      <c r="BE25" s="15">
        <f t="shared" si="37"/>
        <v>4.1678</v>
      </c>
      <c r="BF25" s="15">
        <f t="shared" si="37"/>
        <v>5.1793</v>
      </c>
      <c r="BG25" s="15">
        <f t="shared" si="37"/>
        <v>6.820799999999999</v>
      </c>
      <c r="BH25" s="15">
        <f t="shared" si="37"/>
        <v>3.978099999999999</v>
      </c>
      <c r="BI25" s="15">
        <f t="shared" si="37"/>
        <v>4.6472999999999995</v>
      </c>
      <c r="BJ25" s="15">
        <f t="shared" si="37"/>
        <v>3.7197999999999993</v>
      </c>
      <c r="BK25" s="15">
        <f t="shared" si="37"/>
        <v>2.9518999999999997</v>
      </c>
      <c r="BL25" s="15">
        <f t="shared" si="37"/>
        <v>2.4247999999999994</v>
      </c>
      <c r="BM25" s="15">
        <f t="shared" si="37"/>
        <v>3.3137999999999996</v>
      </c>
      <c r="BN25" s="15">
        <f t="shared" si="37"/>
        <v>3.4124999999999996</v>
      </c>
      <c r="BO25" s="15">
        <f t="shared" si="37"/>
        <v>3.8059</v>
      </c>
      <c r="BP25" s="15">
        <f t="shared" si="37"/>
        <v>3.6182999999999996</v>
      </c>
      <c r="BQ25" s="15">
        <f t="shared" si="37"/>
        <v>4.1083</v>
      </c>
      <c r="BR25" s="15">
        <f t="shared" si="37"/>
        <v>3.0610999999999997</v>
      </c>
      <c r="BS25" s="15">
        <f t="shared" si="37"/>
        <v>3.0183999999999997</v>
      </c>
      <c r="BT25" s="15">
        <f t="shared" si="37"/>
        <v>3.2815999999999996</v>
      </c>
      <c r="BU25" s="15">
        <f t="shared" si="37"/>
        <v>4.2650999999999994</v>
      </c>
      <c r="BV25" s="15">
        <f t="shared" si="37"/>
        <v>3.8702999999999994</v>
      </c>
      <c r="BW25" s="15">
        <f t="shared" si="37"/>
        <v>3.5272999999999994</v>
      </c>
      <c r="BX25" s="15">
        <f t="shared" si="37"/>
        <v>3.6792</v>
      </c>
      <c r="BY25" s="15">
        <f t="shared" si="37"/>
        <v>3.5503999999999993</v>
      </c>
      <c r="BZ25" s="15">
        <f t="shared" si="37"/>
        <v>3.5454999999999997</v>
      </c>
      <c r="CA25" s="15">
        <f t="shared" si="37"/>
        <v>3.4852999999999996</v>
      </c>
      <c r="CB25" s="15">
        <f t="shared" si="37"/>
        <v>3.6119999999999997</v>
      </c>
      <c r="CC25" s="15">
        <f t="shared" si="37"/>
        <v>3.6862</v>
      </c>
      <c r="CD25" s="15">
        <f t="shared" si="37"/>
        <v>3.6287999999999996</v>
      </c>
      <c r="CE25" s="15">
        <f t="shared" si="37"/>
        <v>3.8422999999999994</v>
      </c>
      <c r="CF25" s="15">
        <f t="shared" si="37"/>
        <v>3.2409999999999997</v>
      </c>
      <c r="CG25" s="15">
        <f t="shared" si="37"/>
        <v>3.1184999999999996</v>
      </c>
      <c r="CH25" s="15">
        <f t="shared" si="37"/>
        <v>3.6665999999999994</v>
      </c>
      <c r="CI25" s="15">
        <f t="shared" si="37"/>
        <v>3.9556999999999998</v>
      </c>
      <c r="CJ25" s="15">
        <f aca="true" t="shared" si="38" ref="CJ25:DK25">CJ8*0.7%</f>
        <v>3.0148999999999995</v>
      </c>
      <c r="CK25" s="15">
        <f t="shared" si="38"/>
        <v>4.444299999999999</v>
      </c>
      <c r="CL25" s="15">
        <f t="shared" si="38"/>
        <v>3.8814999999999995</v>
      </c>
      <c r="CM25" s="15">
        <f t="shared" si="38"/>
        <v>6.958699999999999</v>
      </c>
      <c r="CN25" s="15">
        <f t="shared" si="38"/>
        <v>3.1359999999999997</v>
      </c>
      <c r="CO25" s="15">
        <f t="shared" si="38"/>
        <v>3.9549999999999996</v>
      </c>
      <c r="CP25" s="15">
        <f t="shared" si="38"/>
        <v>3.9627</v>
      </c>
      <c r="CQ25" s="15">
        <f t="shared" si="38"/>
        <v>4.1880999999999995</v>
      </c>
      <c r="CR25" s="15">
        <f t="shared" si="38"/>
        <v>3.5363999999999995</v>
      </c>
      <c r="CS25" s="15">
        <f t="shared" si="38"/>
        <v>3.5643999999999996</v>
      </c>
      <c r="CT25" s="15">
        <f t="shared" si="38"/>
        <v>3.9822999999999995</v>
      </c>
      <c r="CU25" s="15">
        <f t="shared" si="38"/>
        <v>3.3592999999999993</v>
      </c>
      <c r="CV25" s="15">
        <f t="shared" si="38"/>
        <v>3.901099999999999</v>
      </c>
      <c r="CW25" s="15">
        <f t="shared" si="38"/>
        <v>3.1583999999999994</v>
      </c>
      <c r="CX25" s="15">
        <f t="shared" si="38"/>
        <v>5.035799999999999</v>
      </c>
      <c r="CY25" s="15">
        <f t="shared" si="38"/>
        <v>3.1801</v>
      </c>
      <c r="CZ25" s="15">
        <f t="shared" si="38"/>
        <v>3.3557999999999995</v>
      </c>
      <c r="DA25" s="15">
        <f t="shared" si="38"/>
        <v>3.1912999999999996</v>
      </c>
      <c r="DB25" s="15">
        <f t="shared" si="38"/>
        <v>3.2367999999999997</v>
      </c>
      <c r="DC25" s="15">
        <f t="shared" si="38"/>
        <v>3.2668999999999997</v>
      </c>
      <c r="DD25" s="15">
        <f t="shared" si="38"/>
        <v>2.9105999999999996</v>
      </c>
      <c r="DE25" s="15">
        <f t="shared" si="38"/>
        <v>2.9427999999999996</v>
      </c>
      <c r="DF25" s="15">
        <f t="shared" si="38"/>
        <v>6.202699999999999</v>
      </c>
      <c r="DG25" s="15">
        <f t="shared" si="38"/>
        <v>3.7365999999999993</v>
      </c>
      <c r="DH25" s="15">
        <f t="shared" si="38"/>
        <v>3.2346999999999997</v>
      </c>
      <c r="DI25" s="15">
        <f t="shared" si="38"/>
        <v>3.2612999999999994</v>
      </c>
      <c r="DJ25" s="15">
        <f t="shared" si="38"/>
        <v>3.2752999999999997</v>
      </c>
      <c r="DK25" s="15">
        <f t="shared" si="38"/>
        <v>3.1912999999999996</v>
      </c>
      <c r="DL25" s="15">
        <f>DL8*0.45%</f>
        <v>17.758350000000004</v>
      </c>
      <c r="DM25" s="15">
        <f>DM8*0.45%</f>
        <v>10.3914</v>
      </c>
      <c r="DN25" s="15">
        <f>DN8*0.45%</f>
        <v>9.935550000000001</v>
      </c>
      <c r="DO25" s="15">
        <f>DO8*0.45%</f>
        <v>16.944300000000002</v>
      </c>
      <c r="DP25" s="15">
        <f>DP8*0.45%</f>
        <v>16.255350000000004</v>
      </c>
      <c r="DQ25" s="15">
        <f aca="true" t="shared" si="39" ref="DQ25:DX25">DQ8*0.7%</f>
        <v>3.7589999999999995</v>
      </c>
      <c r="DR25" s="15">
        <f t="shared" si="39"/>
        <v>3.7540999999999993</v>
      </c>
      <c r="DS25" s="15">
        <f t="shared" si="39"/>
        <v>3.3193999999999995</v>
      </c>
      <c r="DT25" s="15">
        <f t="shared" si="39"/>
        <v>5.1533999999999995</v>
      </c>
      <c r="DU25" s="15">
        <f t="shared" si="39"/>
        <v>5.1617999999999995</v>
      </c>
      <c r="DV25" s="15">
        <f t="shared" si="39"/>
        <v>3.2409999999999997</v>
      </c>
      <c r="DW25" s="15">
        <f t="shared" si="39"/>
        <v>3.9087999999999994</v>
      </c>
      <c r="DX25" s="15">
        <f t="shared" si="39"/>
        <v>4.251099999999999</v>
      </c>
    </row>
    <row r="26" spans="1:128" s="5" customFormat="1" ht="18.75" customHeight="1">
      <c r="A26" s="64"/>
      <c r="B26" s="19" t="s">
        <v>13</v>
      </c>
      <c r="C26" s="14">
        <f aca="true" t="shared" si="40" ref="C26:H26">45.32*C25</f>
        <v>144.153856</v>
      </c>
      <c r="D26" s="14">
        <f t="shared" si="40"/>
        <v>146.62832799999998</v>
      </c>
      <c r="E26" s="14">
        <f t="shared" si="40"/>
        <v>147.770392</v>
      </c>
      <c r="F26" s="14">
        <f t="shared" si="40"/>
        <v>150.02279599999997</v>
      </c>
      <c r="G26" s="14">
        <f t="shared" si="40"/>
        <v>103.69216000000002</v>
      </c>
      <c r="H26" s="14">
        <f t="shared" si="40"/>
        <v>146.818672</v>
      </c>
      <c r="I26" s="14">
        <f aca="true" t="shared" si="41" ref="I26:AY26">45.32*I25</f>
        <v>155.41587599999997</v>
      </c>
      <c r="J26" s="14">
        <f t="shared" si="41"/>
        <v>144.62971599999997</v>
      </c>
      <c r="K26" s="14">
        <f t="shared" si="41"/>
        <v>145.866952</v>
      </c>
      <c r="L26" s="14">
        <f t="shared" si="41"/>
        <v>164.076528</v>
      </c>
      <c r="M26" s="14">
        <f t="shared" si="41"/>
        <v>163.727564</v>
      </c>
      <c r="N26" s="14">
        <f t="shared" si="41"/>
        <v>153.100024</v>
      </c>
      <c r="O26" s="14">
        <f t="shared" si="41"/>
        <v>187.52056399999998</v>
      </c>
      <c r="P26" s="14">
        <f t="shared" si="41"/>
        <v>229.52313999999998</v>
      </c>
      <c r="Q26" s="14">
        <f t="shared" si="41"/>
        <v>146.34281199999998</v>
      </c>
      <c r="R26" s="14">
        <f t="shared" si="41"/>
        <v>135.46148</v>
      </c>
      <c r="S26" s="14">
        <f t="shared" si="41"/>
        <v>432.55674</v>
      </c>
      <c r="T26" s="14">
        <f t="shared" si="41"/>
        <v>184.88747199999997</v>
      </c>
      <c r="U26" s="14">
        <f t="shared" si="41"/>
        <v>184.15782</v>
      </c>
      <c r="V26" s="14">
        <f t="shared" si="41"/>
        <v>175.179928</v>
      </c>
      <c r="W26" s="14">
        <f t="shared" si="41"/>
        <v>179.050256</v>
      </c>
      <c r="X26" s="14">
        <f t="shared" si="41"/>
        <v>191.39089199999998</v>
      </c>
      <c r="Y26" s="14">
        <f t="shared" si="41"/>
        <v>109.76503999999998</v>
      </c>
      <c r="Z26" s="14">
        <f t="shared" si="41"/>
        <v>256.64716</v>
      </c>
      <c r="AA26" s="14">
        <f t="shared" si="41"/>
        <v>197.92603599999998</v>
      </c>
      <c r="AB26" s="14">
        <f t="shared" si="41"/>
        <v>183.96747599999998</v>
      </c>
      <c r="AC26" s="14">
        <f t="shared" si="41"/>
        <v>147.48487599999996</v>
      </c>
      <c r="AD26" s="14">
        <f t="shared" si="41"/>
        <v>165.91652</v>
      </c>
      <c r="AE26" s="14">
        <f t="shared" si="41"/>
        <v>231.04589199999995</v>
      </c>
      <c r="AF26" s="14">
        <f t="shared" si="41"/>
        <v>178.60611999999998</v>
      </c>
      <c r="AG26" s="14">
        <f t="shared" si="41"/>
        <v>145.10557599999999</v>
      </c>
      <c r="AH26" s="14">
        <f t="shared" si="41"/>
        <v>160.17447599999997</v>
      </c>
      <c r="AI26" s="14">
        <f t="shared" si="41"/>
        <v>150.78417199999998</v>
      </c>
      <c r="AJ26" s="14">
        <f t="shared" si="41"/>
        <v>146.08901999999998</v>
      </c>
      <c r="AK26" s="14">
        <f t="shared" si="41"/>
        <v>178.828188</v>
      </c>
      <c r="AL26" s="14">
        <f t="shared" si="41"/>
        <v>231.236236</v>
      </c>
      <c r="AM26" s="14">
        <f t="shared" si="41"/>
        <v>146.786948</v>
      </c>
      <c r="AN26" s="14">
        <f t="shared" si="41"/>
        <v>163.85446</v>
      </c>
      <c r="AO26" s="14">
        <f t="shared" si="41"/>
        <v>163.98135599999998</v>
      </c>
      <c r="AP26" s="14">
        <f t="shared" si="41"/>
        <v>162.934464</v>
      </c>
      <c r="AQ26" s="14">
        <f t="shared" si="41"/>
        <v>149.89589999999998</v>
      </c>
      <c r="AR26" s="14">
        <f t="shared" si="41"/>
        <v>151.29175599999996</v>
      </c>
      <c r="AS26" s="14">
        <f t="shared" si="41"/>
        <v>153.100024</v>
      </c>
      <c r="AT26" s="14">
        <f t="shared" si="41"/>
        <v>150.308312</v>
      </c>
      <c r="AU26" s="14">
        <f t="shared" si="41"/>
        <v>166.64617199999998</v>
      </c>
      <c r="AV26" s="14">
        <f t="shared" si="41"/>
        <v>178.828188</v>
      </c>
      <c r="AW26" s="14">
        <f t="shared" si="41"/>
        <v>152.814508</v>
      </c>
      <c r="AX26" s="14">
        <f t="shared" si="41"/>
        <v>278.124308</v>
      </c>
      <c r="AY26" s="14">
        <f t="shared" si="41"/>
        <v>150.689</v>
      </c>
      <c r="AZ26" s="14">
        <f aca="true" t="shared" si="42" ref="AZ26:DK26">45.32*AZ25</f>
        <v>144.62971599999997</v>
      </c>
      <c r="BA26" s="14">
        <f t="shared" si="42"/>
        <v>182.69851599999996</v>
      </c>
      <c r="BB26" s="14">
        <f t="shared" si="42"/>
        <v>38.875496</v>
      </c>
      <c r="BC26" s="14">
        <f t="shared" si="42"/>
        <v>4946.9046</v>
      </c>
      <c r="BD26" s="14">
        <f t="shared" si="42"/>
        <v>133.08218</v>
      </c>
      <c r="BE26" s="14">
        <f t="shared" si="42"/>
        <v>188.884696</v>
      </c>
      <c r="BF26" s="14">
        <f t="shared" si="42"/>
        <v>234.72587599999997</v>
      </c>
      <c r="BG26" s="14">
        <f t="shared" si="42"/>
        <v>309.118656</v>
      </c>
      <c r="BH26" s="14">
        <f t="shared" si="42"/>
        <v>180.28749199999996</v>
      </c>
      <c r="BI26" s="14">
        <f t="shared" si="42"/>
        <v>210.61563599999997</v>
      </c>
      <c r="BJ26" s="14">
        <f t="shared" si="42"/>
        <v>168.58133599999996</v>
      </c>
      <c r="BK26" s="14">
        <f t="shared" si="42"/>
        <v>133.78010799999998</v>
      </c>
      <c r="BL26" s="14">
        <f t="shared" si="42"/>
        <v>109.89193599999997</v>
      </c>
      <c r="BM26" s="14">
        <f t="shared" si="42"/>
        <v>150.18141599999998</v>
      </c>
      <c r="BN26" s="14">
        <f t="shared" si="42"/>
        <v>154.65449999999998</v>
      </c>
      <c r="BO26" s="14">
        <f t="shared" si="42"/>
        <v>172.483388</v>
      </c>
      <c r="BP26" s="14">
        <f t="shared" si="42"/>
        <v>163.98135599999998</v>
      </c>
      <c r="BQ26" s="14">
        <f t="shared" si="42"/>
        <v>186.188156</v>
      </c>
      <c r="BR26" s="14">
        <f t="shared" si="42"/>
        <v>138.729052</v>
      </c>
      <c r="BS26" s="14">
        <f t="shared" si="42"/>
        <v>136.79388799999998</v>
      </c>
      <c r="BT26" s="14">
        <f t="shared" si="42"/>
        <v>148.72211199999998</v>
      </c>
      <c r="BU26" s="14">
        <f t="shared" si="42"/>
        <v>193.29433199999997</v>
      </c>
      <c r="BV26" s="14">
        <f t="shared" si="42"/>
        <v>175.40199599999997</v>
      </c>
      <c r="BW26" s="14">
        <f t="shared" si="42"/>
        <v>159.85723599999997</v>
      </c>
      <c r="BX26" s="14">
        <f t="shared" si="42"/>
        <v>166.741344</v>
      </c>
      <c r="BY26" s="14">
        <f t="shared" si="42"/>
        <v>160.90412799999996</v>
      </c>
      <c r="BZ26" s="14">
        <f t="shared" si="42"/>
        <v>160.68205999999998</v>
      </c>
      <c r="CA26" s="14">
        <f t="shared" si="42"/>
        <v>157.95379599999998</v>
      </c>
      <c r="CB26" s="14">
        <f t="shared" si="42"/>
        <v>163.69583999999998</v>
      </c>
      <c r="CC26" s="14">
        <f t="shared" si="42"/>
        <v>167.058584</v>
      </c>
      <c r="CD26" s="14">
        <f t="shared" si="42"/>
        <v>164.457216</v>
      </c>
      <c r="CE26" s="14">
        <f t="shared" si="42"/>
        <v>174.13303599999998</v>
      </c>
      <c r="CF26" s="14">
        <f t="shared" si="42"/>
        <v>146.88212</v>
      </c>
      <c r="CG26" s="14">
        <f t="shared" si="42"/>
        <v>141.33041999999998</v>
      </c>
      <c r="CH26" s="14">
        <f t="shared" si="42"/>
        <v>166.17031199999997</v>
      </c>
      <c r="CI26" s="14">
        <f t="shared" si="42"/>
        <v>179.272324</v>
      </c>
      <c r="CJ26" s="14">
        <f t="shared" si="42"/>
        <v>136.63526799999997</v>
      </c>
      <c r="CK26" s="14">
        <f t="shared" si="42"/>
        <v>201.41567599999996</v>
      </c>
      <c r="CL26" s="14">
        <f t="shared" si="42"/>
        <v>175.90957999999998</v>
      </c>
      <c r="CM26" s="14">
        <f t="shared" si="42"/>
        <v>315.36828399999996</v>
      </c>
      <c r="CN26" s="14">
        <f t="shared" si="42"/>
        <v>142.12351999999998</v>
      </c>
      <c r="CO26" s="14">
        <f t="shared" si="42"/>
        <v>179.24059999999997</v>
      </c>
      <c r="CP26" s="14">
        <f t="shared" si="42"/>
        <v>179.589564</v>
      </c>
      <c r="CQ26" s="14">
        <f>45.32*CQ25</f>
        <v>189.804692</v>
      </c>
      <c r="CR26" s="14">
        <f t="shared" si="42"/>
        <v>160.269648</v>
      </c>
      <c r="CS26" s="14">
        <f t="shared" si="42"/>
        <v>161.53860799999998</v>
      </c>
      <c r="CT26" s="14">
        <f t="shared" si="42"/>
        <v>180.47783599999997</v>
      </c>
      <c r="CU26" s="14">
        <f t="shared" si="42"/>
        <v>152.24347599999996</v>
      </c>
      <c r="CV26" s="14">
        <f t="shared" si="42"/>
        <v>176.79785199999995</v>
      </c>
      <c r="CW26" s="14">
        <f t="shared" si="42"/>
        <v>143.13868799999997</v>
      </c>
      <c r="CX26" s="14">
        <f t="shared" si="42"/>
        <v>228.22245599999997</v>
      </c>
      <c r="CY26" s="14">
        <f t="shared" si="42"/>
        <v>144.122132</v>
      </c>
      <c r="CZ26" s="14">
        <f t="shared" si="42"/>
        <v>152.08485599999997</v>
      </c>
      <c r="DA26" s="14">
        <f>45.32*DA25</f>
        <v>144.62971599999997</v>
      </c>
      <c r="DB26" s="14">
        <f t="shared" si="42"/>
        <v>146.69177599999998</v>
      </c>
      <c r="DC26" s="14">
        <f t="shared" si="42"/>
        <v>148.055908</v>
      </c>
      <c r="DD26" s="14">
        <f>45.32*DD25</f>
        <v>131.908392</v>
      </c>
      <c r="DE26" s="14">
        <f t="shared" si="42"/>
        <v>133.367696</v>
      </c>
      <c r="DF26" s="14">
        <f t="shared" si="42"/>
        <v>281.106364</v>
      </c>
      <c r="DG26" s="14">
        <f t="shared" si="42"/>
        <v>169.34271199999998</v>
      </c>
      <c r="DH26" s="14">
        <f t="shared" si="42"/>
        <v>146.59660399999999</v>
      </c>
      <c r="DI26" s="14">
        <f t="shared" si="42"/>
        <v>147.80211599999998</v>
      </c>
      <c r="DJ26" s="14">
        <f t="shared" si="42"/>
        <v>148.43659599999998</v>
      </c>
      <c r="DK26" s="14">
        <f t="shared" si="42"/>
        <v>144.62971599999997</v>
      </c>
      <c r="DL26" s="14">
        <f>45.32*DL25</f>
        <v>804.8084220000002</v>
      </c>
      <c r="DM26" s="14">
        <f>45.32*DM25</f>
        <v>470.93824800000004</v>
      </c>
      <c r="DN26" s="14">
        <f>45.32*DN25</f>
        <v>450.2791260000001</v>
      </c>
      <c r="DO26" s="14">
        <f>45.32*DO25</f>
        <v>767.9156760000001</v>
      </c>
      <c r="DP26" s="14">
        <f>45.32*DP25</f>
        <v>736.6924620000002</v>
      </c>
      <c r="DQ26" s="14">
        <f aca="true" t="shared" si="43" ref="DQ26:DX26">45.32*DQ25</f>
        <v>170.35787999999997</v>
      </c>
      <c r="DR26" s="14">
        <f t="shared" si="43"/>
        <v>170.13581199999996</v>
      </c>
      <c r="DS26" s="14">
        <f t="shared" si="43"/>
        <v>150.435208</v>
      </c>
      <c r="DT26" s="14">
        <f t="shared" si="43"/>
        <v>233.55208799999997</v>
      </c>
      <c r="DU26" s="14">
        <f t="shared" si="43"/>
        <v>233.932776</v>
      </c>
      <c r="DV26" s="14">
        <f t="shared" si="43"/>
        <v>146.88212</v>
      </c>
      <c r="DW26" s="14">
        <f t="shared" si="43"/>
        <v>177.14681599999997</v>
      </c>
      <c r="DX26" s="14">
        <f t="shared" si="43"/>
        <v>192.65985199999997</v>
      </c>
    </row>
    <row r="27" spans="1:128" s="5" customFormat="1" ht="18.75" customHeight="1">
      <c r="A27" s="64"/>
      <c r="B27" s="19" t="s">
        <v>2</v>
      </c>
      <c r="C27" s="14">
        <f aca="true" t="shared" si="44" ref="C27:AH27">C26/C7/12</f>
        <v>0.026436666666666667</v>
      </c>
      <c r="D27" s="14">
        <f t="shared" si="44"/>
        <v>0.026436666666666664</v>
      </c>
      <c r="E27" s="14">
        <f t="shared" si="44"/>
        <v>0.026436666666666664</v>
      </c>
      <c r="F27" s="14">
        <f t="shared" si="44"/>
        <v>0.026436666666666664</v>
      </c>
      <c r="G27" s="14">
        <f t="shared" si="44"/>
        <v>0.018883333333333335</v>
      </c>
      <c r="H27" s="14">
        <f t="shared" si="44"/>
        <v>0.026436666666666664</v>
      </c>
      <c r="I27" s="14">
        <f t="shared" si="44"/>
        <v>0.026436666666666664</v>
      </c>
      <c r="J27" s="14">
        <f t="shared" si="44"/>
        <v>0.026436666666666664</v>
      </c>
      <c r="K27" s="14">
        <f t="shared" si="44"/>
        <v>0.026436666666666664</v>
      </c>
      <c r="L27" s="14">
        <f t="shared" si="44"/>
        <v>0.026436666666666664</v>
      </c>
      <c r="M27" s="14">
        <f t="shared" si="44"/>
        <v>0.026436666666666664</v>
      </c>
      <c r="N27" s="14">
        <f t="shared" si="44"/>
        <v>0.026436666666666664</v>
      </c>
      <c r="O27" s="14">
        <f t="shared" si="44"/>
        <v>0.026436666666666664</v>
      </c>
      <c r="P27" s="14">
        <f t="shared" si="44"/>
        <v>0.026436666666666664</v>
      </c>
      <c r="Q27" s="14">
        <f t="shared" si="44"/>
        <v>0.026436666666666664</v>
      </c>
      <c r="R27" s="14">
        <f t="shared" si="44"/>
        <v>0.026436666666666664</v>
      </c>
      <c r="S27" s="14">
        <f t="shared" si="44"/>
        <v>0.026436666666666664</v>
      </c>
      <c r="T27" s="14">
        <f t="shared" si="44"/>
        <v>0.026436666666666664</v>
      </c>
      <c r="U27" s="14">
        <f t="shared" si="44"/>
        <v>0.026436666666666664</v>
      </c>
      <c r="V27" s="14">
        <f t="shared" si="44"/>
        <v>0.026436666666666664</v>
      </c>
      <c r="W27" s="14">
        <f t="shared" si="44"/>
        <v>0.026436666666666667</v>
      </c>
      <c r="X27" s="14">
        <f t="shared" si="44"/>
        <v>0.026436666666666664</v>
      </c>
      <c r="Y27" s="14">
        <f t="shared" si="44"/>
        <v>0.026436666666666664</v>
      </c>
      <c r="Z27" s="14">
        <f t="shared" si="44"/>
        <v>0.026436666666666664</v>
      </c>
      <c r="AA27" s="14">
        <f t="shared" si="44"/>
        <v>0.026436666666666664</v>
      </c>
      <c r="AB27" s="14">
        <f t="shared" si="44"/>
        <v>0.026436666666666664</v>
      </c>
      <c r="AC27" s="14">
        <f t="shared" si="44"/>
        <v>0.02643666666666666</v>
      </c>
      <c r="AD27" s="14">
        <f t="shared" si="44"/>
        <v>0.026436666666666664</v>
      </c>
      <c r="AE27" s="14">
        <f t="shared" si="44"/>
        <v>0.026436666666666664</v>
      </c>
      <c r="AF27" s="14">
        <f t="shared" si="44"/>
        <v>0.026436666666666664</v>
      </c>
      <c r="AG27" s="14">
        <f t="shared" si="44"/>
        <v>0.026436666666666664</v>
      </c>
      <c r="AH27" s="14">
        <f t="shared" si="44"/>
        <v>0.026436666666666664</v>
      </c>
      <c r="AI27" s="14">
        <f aca="true" t="shared" si="45" ref="AI27:BN27">AI26/AI7/12</f>
        <v>0.026436666666666664</v>
      </c>
      <c r="AJ27" s="14">
        <f t="shared" si="45"/>
        <v>0.026436666666666664</v>
      </c>
      <c r="AK27" s="14">
        <f t="shared" si="45"/>
        <v>0.026436666666666667</v>
      </c>
      <c r="AL27" s="14">
        <f t="shared" si="45"/>
        <v>0.026436666666666667</v>
      </c>
      <c r="AM27" s="14">
        <f t="shared" si="45"/>
        <v>0.026436666666666667</v>
      </c>
      <c r="AN27" s="14">
        <f t="shared" si="45"/>
        <v>0.026436666666666664</v>
      </c>
      <c r="AO27" s="14">
        <f t="shared" si="45"/>
        <v>0.026436666666666664</v>
      </c>
      <c r="AP27" s="14">
        <f t="shared" si="45"/>
        <v>0.026436666666666664</v>
      </c>
      <c r="AQ27" s="14">
        <f t="shared" si="45"/>
        <v>0.026436666666666664</v>
      </c>
      <c r="AR27" s="14">
        <f t="shared" si="45"/>
        <v>0.026436666666666664</v>
      </c>
      <c r="AS27" s="14">
        <f t="shared" si="45"/>
        <v>0.026436666666666664</v>
      </c>
      <c r="AT27" s="14">
        <f t="shared" si="45"/>
        <v>0.026436666666666664</v>
      </c>
      <c r="AU27" s="14">
        <f t="shared" si="45"/>
        <v>0.026436666666666664</v>
      </c>
      <c r="AV27" s="14">
        <f t="shared" si="45"/>
        <v>0.026436666666666667</v>
      </c>
      <c r="AW27" s="14">
        <f t="shared" si="45"/>
        <v>0.026436666666666664</v>
      </c>
      <c r="AX27" s="14">
        <f t="shared" si="45"/>
        <v>0.026436666666666664</v>
      </c>
      <c r="AY27" s="14">
        <f t="shared" si="45"/>
        <v>0.026436666666666664</v>
      </c>
      <c r="AZ27" s="14">
        <f t="shared" si="45"/>
        <v>0.026436666666666664</v>
      </c>
      <c r="BA27" s="14">
        <f t="shared" si="45"/>
        <v>0.02643666666666666</v>
      </c>
      <c r="BB27" s="14">
        <f t="shared" si="45"/>
        <v>0.007553333333333333</v>
      </c>
      <c r="BC27" s="14">
        <f t="shared" si="45"/>
        <v>0.5664999999999999</v>
      </c>
      <c r="BD27" s="14">
        <f t="shared" si="45"/>
        <v>0.026436666666666664</v>
      </c>
      <c r="BE27" s="14">
        <f t="shared" si="45"/>
        <v>0.026436666666666667</v>
      </c>
      <c r="BF27" s="14">
        <f t="shared" si="45"/>
        <v>0.026436666666666664</v>
      </c>
      <c r="BG27" s="14">
        <f t="shared" si="45"/>
        <v>0.026436666666666667</v>
      </c>
      <c r="BH27" s="14">
        <f t="shared" si="45"/>
        <v>0.026436666666666664</v>
      </c>
      <c r="BI27" s="14">
        <f t="shared" si="45"/>
        <v>0.026436666666666664</v>
      </c>
      <c r="BJ27" s="14">
        <f t="shared" si="45"/>
        <v>0.026436666666666664</v>
      </c>
      <c r="BK27" s="14">
        <f t="shared" si="45"/>
        <v>0.026436666666666664</v>
      </c>
      <c r="BL27" s="14">
        <f t="shared" si="45"/>
        <v>0.026436666666666664</v>
      </c>
      <c r="BM27" s="14">
        <f t="shared" si="45"/>
        <v>0.026436666666666664</v>
      </c>
      <c r="BN27" s="14">
        <f t="shared" si="45"/>
        <v>0.026436666666666664</v>
      </c>
      <c r="BO27" s="14">
        <f aca="true" t="shared" si="46" ref="BO27:CT27">BO26/BO7/12</f>
        <v>0.026436666666666664</v>
      </c>
      <c r="BP27" s="14">
        <f t="shared" si="46"/>
        <v>0.026436666666666664</v>
      </c>
      <c r="BQ27" s="14">
        <f t="shared" si="46"/>
        <v>0.026436666666666667</v>
      </c>
      <c r="BR27" s="14">
        <f t="shared" si="46"/>
        <v>0.026436666666666664</v>
      </c>
      <c r="BS27" s="14">
        <f t="shared" si="46"/>
        <v>0.026436666666666664</v>
      </c>
      <c r="BT27" s="14">
        <f t="shared" si="46"/>
        <v>0.026436666666666664</v>
      </c>
      <c r="BU27" s="14">
        <f t="shared" si="46"/>
        <v>0.026436666666666664</v>
      </c>
      <c r="BV27" s="14">
        <f t="shared" si="46"/>
        <v>0.026436666666666664</v>
      </c>
      <c r="BW27" s="14">
        <f t="shared" si="46"/>
        <v>0.026436666666666664</v>
      </c>
      <c r="BX27" s="14">
        <f t="shared" si="46"/>
        <v>0.026436666666666664</v>
      </c>
      <c r="BY27" s="14">
        <f t="shared" si="46"/>
        <v>0.02643666666666666</v>
      </c>
      <c r="BZ27" s="14">
        <f t="shared" si="46"/>
        <v>0.026436666666666664</v>
      </c>
      <c r="CA27" s="14">
        <f t="shared" si="46"/>
        <v>0.026436666666666664</v>
      </c>
      <c r="CB27" s="14">
        <f t="shared" si="46"/>
        <v>0.026436666666666664</v>
      </c>
      <c r="CC27" s="14">
        <f t="shared" si="46"/>
        <v>0.026436666666666664</v>
      </c>
      <c r="CD27" s="14">
        <f t="shared" si="46"/>
        <v>0.026436666666666664</v>
      </c>
      <c r="CE27" s="14">
        <f t="shared" si="46"/>
        <v>0.026436666666666664</v>
      </c>
      <c r="CF27" s="14">
        <f t="shared" si="46"/>
        <v>0.026436666666666664</v>
      </c>
      <c r="CG27" s="14">
        <f t="shared" si="46"/>
        <v>0.026436666666666664</v>
      </c>
      <c r="CH27" s="14">
        <f t="shared" si="46"/>
        <v>0.026436666666666664</v>
      </c>
      <c r="CI27" s="14">
        <f t="shared" si="46"/>
        <v>0.026436666666666664</v>
      </c>
      <c r="CJ27" s="14">
        <f t="shared" si="46"/>
        <v>0.02643666666666666</v>
      </c>
      <c r="CK27" s="14">
        <f t="shared" si="46"/>
        <v>0.026436666666666664</v>
      </c>
      <c r="CL27" s="14">
        <f t="shared" si="46"/>
        <v>0.026436666666666664</v>
      </c>
      <c r="CM27" s="14">
        <f t="shared" si="46"/>
        <v>0.026436666666666664</v>
      </c>
      <c r="CN27" s="14">
        <f t="shared" si="46"/>
        <v>0.026436666666666664</v>
      </c>
      <c r="CO27" s="14">
        <f t="shared" si="46"/>
        <v>0.026436666666666664</v>
      </c>
      <c r="CP27" s="14">
        <f t="shared" si="46"/>
        <v>0.026436666666666664</v>
      </c>
      <c r="CQ27" s="14">
        <f t="shared" si="46"/>
        <v>0.026436666666666667</v>
      </c>
      <c r="CR27" s="14">
        <f t="shared" si="46"/>
        <v>0.026436666666666664</v>
      </c>
      <c r="CS27" s="14">
        <f t="shared" si="46"/>
        <v>0.026436666666666664</v>
      </c>
      <c r="CT27" s="14">
        <f t="shared" si="46"/>
        <v>0.026436666666666664</v>
      </c>
      <c r="CU27" s="14">
        <f aca="true" t="shared" si="47" ref="CU27:DZ27">CU26/CU7/12</f>
        <v>0.02643666666666666</v>
      </c>
      <c r="CV27" s="14">
        <f t="shared" si="47"/>
        <v>0.02643666666666666</v>
      </c>
      <c r="CW27" s="14">
        <f t="shared" si="47"/>
        <v>0.026436666666666664</v>
      </c>
      <c r="CX27" s="14">
        <f t="shared" si="47"/>
        <v>0.026436666666666664</v>
      </c>
      <c r="CY27" s="14">
        <f t="shared" si="47"/>
        <v>0.026436666666666664</v>
      </c>
      <c r="CZ27" s="14">
        <f t="shared" si="47"/>
        <v>0.026436666666666664</v>
      </c>
      <c r="DA27" s="14">
        <f t="shared" si="47"/>
        <v>0.026436666666666664</v>
      </c>
      <c r="DB27" s="14">
        <f t="shared" si="47"/>
        <v>0.026436666666666664</v>
      </c>
      <c r="DC27" s="14">
        <f t="shared" si="47"/>
        <v>0.026436666666666664</v>
      </c>
      <c r="DD27" s="14">
        <f t="shared" si="47"/>
        <v>0.026436666666666664</v>
      </c>
      <c r="DE27" s="14">
        <f t="shared" si="47"/>
        <v>0.026436666666666667</v>
      </c>
      <c r="DF27" s="14">
        <f t="shared" si="47"/>
        <v>0.026436666666666664</v>
      </c>
      <c r="DG27" s="14">
        <f t="shared" si="47"/>
        <v>0.026436666666666664</v>
      </c>
      <c r="DH27" s="14">
        <f t="shared" si="47"/>
        <v>0.026436666666666664</v>
      </c>
      <c r="DI27" s="14">
        <f t="shared" si="47"/>
        <v>0.026436666666666664</v>
      </c>
      <c r="DJ27" s="14">
        <f t="shared" si="47"/>
        <v>0.026436666666666664</v>
      </c>
      <c r="DK27" s="14">
        <f t="shared" si="47"/>
        <v>0.026436666666666664</v>
      </c>
      <c r="DL27" s="14">
        <f t="shared" si="47"/>
        <v>0.016995000000000003</v>
      </c>
      <c r="DM27" s="14">
        <f t="shared" si="47"/>
        <v>0.016995000000000003</v>
      </c>
      <c r="DN27" s="14">
        <f t="shared" si="47"/>
        <v>0.016995000000000003</v>
      </c>
      <c r="DO27" s="14">
        <f t="shared" si="47"/>
        <v>0.016995</v>
      </c>
      <c r="DP27" s="14">
        <f t="shared" si="47"/>
        <v>0.016995000000000003</v>
      </c>
      <c r="DQ27" s="14">
        <f t="shared" si="47"/>
        <v>0.02643666666666666</v>
      </c>
      <c r="DR27" s="14">
        <f t="shared" si="47"/>
        <v>0.026436666666666664</v>
      </c>
      <c r="DS27" s="14">
        <f t="shared" si="47"/>
        <v>0.026436666666666664</v>
      </c>
      <c r="DT27" s="14">
        <f t="shared" si="47"/>
        <v>0.02643666666666666</v>
      </c>
      <c r="DU27" s="14">
        <f t="shared" si="47"/>
        <v>0.026436666666666667</v>
      </c>
      <c r="DV27" s="14">
        <f t="shared" si="47"/>
        <v>0.026436666666666664</v>
      </c>
      <c r="DW27" s="14">
        <f t="shared" si="47"/>
        <v>0.026436666666666664</v>
      </c>
      <c r="DX27" s="14">
        <f t="shared" si="47"/>
        <v>0.026436666666666664</v>
      </c>
    </row>
    <row r="28" spans="1:128" s="5" customFormat="1" ht="18.75" customHeight="1" thickBot="1">
      <c r="A28" s="65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13" t="s">
        <v>14</v>
      </c>
      <c r="AJ28" s="13" t="s">
        <v>14</v>
      </c>
      <c r="AK28" s="13" t="s">
        <v>14</v>
      </c>
      <c r="AL28" s="13" t="s">
        <v>14</v>
      </c>
      <c r="AM28" s="13" t="s">
        <v>14</v>
      </c>
      <c r="AN28" s="13" t="s">
        <v>14</v>
      </c>
      <c r="AO28" s="13" t="s">
        <v>14</v>
      </c>
      <c r="AP28" s="13" t="s">
        <v>14</v>
      </c>
      <c r="AQ28" s="13" t="s">
        <v>14</v>
      </c>
      <c r="AR28" s="13" t="s">
        <v>14</v>
      </c>
      <c r="AS28" s="13" t="s">
        <v>14</v>
      </c>
      <c r="AT28" s="13" t="s">
        <v>14</v>
      </c>
      <c r="AU28" s="13" t="s">
        <v>14</v>
      </c>
      <c r="AV28" s="13" t="s">
        <v>14</v>
      </c>
      <c r="AW28" s="13" t="s">
        <v>14</v>
      </c>
      <c r="AX28" s="13" t="s">
        <v>14</v>
      </c>
      <c r="AY28" s="13" t="s">
        <v>14</v>
      </c>
      <c r="AZ28" s="13" t="s">
        <v>14</v>
      </c>
      <c r="BA28" s="13" t="s">
        <v>14</v>
      </c>
      <c r="BB28" s="13" t="s">
        <v>14</v>
      </c>
      <c r="BC28" s="13" t="s">
        <v>14</v>
      </c>
      <c r="BD28" s="13" t="s">
        <v>14</v>
      </c>
      <c r="BE28" s="13" t="s">
        <v>14</v>
      </c>
      <c r="BF28" s="13" t="s">
        <v>14</v>
      </c>
      <c r="BG28" s="13" t="s">
        <v>14</v>
      </c>
      <c r="BH28" s="13" t="s">
        <v>14</v>
      </c>
      <c r="BI28" s="13" t="s">
        <v>14</v>
      </c>
      <c r="BJ28" s="13" t="s">
        <v>14</v>
      </c>
      <c r="BK28" s="13" t="s">
        <v>14</v>
      </c>
      <c r="BL28" s="13" t="s">
        <v>14</v>
      </c>
      <c r="BM28" s="13" t="s">
        <v>14</v>
      </c>
      <c r="BN28" s="13" t="s">
        <v>14</v>
      </c>
      <c r="BO28" s="13" t="s">
        <v>14</v>
      </c>
      <c r="BP28" s="13" t="s">
        <v>14</v>
      </c>
      <c r="BQ28" s="13" t="s">
        <v>14</v>
      </c>
      <c r="BR28" s="13" t="s">
        <v>14</v>
      </c>
      <c r="BS28" s="13" t="s">
        <v>14</v>
      </c>
      <c r="BT28" s="13" t="s">
        <v>14</v>
      </c>
      <c r="BU28" s="13" t="s">
        <v>14</v>
      </c>
      <c r="BV28" s="13" t="s">
        <v>14</v>
      </c>
      <c r="BW28" s="13" t="s">
        <v>14</v>
      </c>
      <c r="BX28" s="13" t="s">
        <v>14</v>
      </c>
      <c r="BY28" s="13" t="s">
        <v>14</v>
      </c>
      <c r="BZ28" s="13" t="s">
        <v>14</v>
      </c>
      <c r="CA28" s="13" t="s">
        <v>14</v>
      </c>
      <c r="CB28" s="13" t="s">
        <v>14</v>
      </c>
      <c r="CC28" s="13" t="s">
        <v>14</v>
      </c>
      <c r="CD28" s="13" t="s">
        <v>14</v>
      </c>
      <c r="CE28" s="13" t="s">
        <v>14</v>
      </c>
      <c r="CF28" s="13" t="s">
        <v>14</v>
      </c>
      <c r="CG28" s="13" t="s">
        <v>14</v>
      </c>
      <c r="CH28" s="13" t="s">
        <v>14</v>
      </c>
      <c r="CI28" s="13" t="s">
        <v>14</v>
      </c>
      <c r="CJ28" s="13" t="s">
        <v>14</v>
      </c>
      <c r="CK28" s="13" t="s">
        <v>14</v>
      </c>
      <c r="CL28" s="13" t="s">
        <v>14</v>
      </c>
      <c r="CM28" s="13" t="s">
        <v>14</v>
      </c>
      <c r="CN28" s="13" t="s">
        <v>14</v>
      </c>
      <c r="CO28" s="13" t="s">
        <v>14</v>
      </c>
      <c r="CP28" s="13" t="s">
        <v>14</v>
      </c>
      <c r="CQ28" s="13" t="s">
        <v>14</v>
      </c>
      <c r="CR28" s="13" t="s">
        <v>14</v>
      </c>
      <c r="CS28" s="13" t="s">
        <v>14</v>
      </c>
      <c r="CT28" s="13" t="s">
        <v>14</v>
      </c>
      <c r="CU28" s="13" t="s">
        <v>14</v>
      </c>
      <c r="CV28" s="13" t="s">
        <v>14</v>
      </c>
      <c r="CW28" s="13" t="s">
        <v>14</v>
      </c>
      <c r="CX28" s="13" t="s">
        <v>14</v>
      </c>
      <c r="CY28" s="13" t="s">
        <v>14</v>
      </c>
      <c r="CZ28" s="13" t="s">
        <v>14</v>
      </c>
      <c r="DA28" s="13" t="s">
        <v>14</v>
      </c>
      <c r="DB28" s="13" t="s">
        <v>14</v>
      </c>
      <c r="DC28" s="13" t="s">
        <v>14</v>
      </c>
      <c r="DD28" s="13" t="s">
        <v>14</v>
      </c>
      <c r="DE28" s="13" t="s">
        <v>14</v>
      </c>
      <c r="DF28" s="13" t="s">
        <v>14</v>
      </c>
      <c r="DG28" s="13" t="s">
        <v>14</v>
      </c>
      <c r="DH28" s="13" t="s">
        <v>14</v>
      </c>
      <c r="DI28" s="13" t="s">
        <v>14</v>
      </c>
      <c r="DJ28" s="13" t="s">
        <v>14</v>
      </c>
      <c r="DK28" s="13" t="s">
        <v>14</v>
      </c>
      <c r="DL28" s="13" t="s">
        <v>14</v>
      </c>
      <c r="DM28" s="13" t="s">
        <v>14</v>
      </c>
      <c r="DN28" s="13" t="s">
        <v>14</v>
      </c>
      <c r="DO28" s="13" t="s">
        <v>14</v>
      </c>
      <c r="DP28" s="13" t="s">
        <v>14</v>
      </c>
      <c r="DQ28" s="13" t="s">
        <v>14</v>
      </c>
      <c r="DR28" s="13" t="s">
        <v>14</v>
      </c>
      <c r="DS28" s="13" t="s">
        <v>14</v>
      </c>
      <c r="DT28" s="13" t="s">
        <v>14</v>
      </c>
      <c r="DU28" s="13" t="s">
        <v>14</v>
      </c>
      <c r="DV28" s="13" t="s">
        <v>14</v>
      </c>
      <c r="DW28" s="13" t="s">
        <v>14</v>
      </c>
      <c r="DX28" s="13" t="s">
        <v>14</v>
      </c>
    </row>
    <row r="29" spans="1:128" s="27" customFormat="1" ht="18.75" customHeight="1" thickTop="1">
      <c r="A29" s="63" t="s">
        <v>19</v>
      </c>
      <c r="B29" s="21" t="s">
        <v>15</v>
      </c>
      <c r="C29" s="28" t="s">
        <v>23</v>
      </c>
      <c r="D29" s="28" t="s">
        <v>23</v>
      </c>
      <c r="E29" s="28" t="s">
        <v>23</v>
      </c>
      <c r="F29" s="28" t="s">
        <v>23</v>
      </c>
      <c r="G29" s="28" t="s">
        <v>23</v>
      </c>
      <c r="H29" s="28" t="s">
        <v>23</v>
      </c>
      <c r="I29" s="28" t="s">
        <v>22</v>
      </c>
      <c r="J29" s="28" t="s">
        <v>23</v>
      </c>
      <c r="K29" s="28" t="s">
        <v>23</v>
      </c>
      <c r="L29" s="28" t="s">
        <v>23</v>
      </c>
      <c r="M29" s="28" t="s">
        <v>43</v>
      </c>
      <c r="N29" s="28" t="s">
        <v>21</v>
      </c>
      <c r="O29" s="28" t="s">
        <v>21</v>
      </c>
      <c r="P29" s="28" t="s">
        <v>21</v>
      </c>
      <c r="Q29" s="28" t="s">
        <v>21</v>
      </c>
      <c r="R29" s="28" t="s">
        <v>21</v>
      </c>
      <c r="S29" s="28" t="s">
        <v>21</v>
      </c>
      <c r="T29" s="28" t="s">
        <v>21</v>
      </c>
      <c r="U29" s="28" t="s">
        <v>21</v>
      </c>
      <c r="V29" s="28" t="s">
        <v>21</v>
      </c>
      <c r="W29" s="28" t="s">
        <v>21</v>
      </c>
      <c r="X29" s="28" t="s">
        <v>21</v>
      </c>
      <c r="Y29" s="28" t="s">
        <v>21</v>
      </c>
      <c r="Z29" s="28" t="s">
        <v>21</v>
      </c>
      <c r="AA29" s="28" t="s">
        <v>21</v>
      </c>
      <c r="AB29" s="28" t="s">
        <v>21</v>
      </c>
      <c r="AC29" s="28" t="s">
        <v>21</v>
      </c>
      <c r="AD29" s="28" t="s">
        <v>21</v>
      </c>
      <c r="AE29" s="28" t="s">
        <v>21</v>
      </c>
      <c r="AF29" s="28" t="s">
        <v>21</v>
      </c>
      <c r="AG29" s="28" t="s">
        <v>21</v>
      </c>
      <c r="AH29" s="28" t="s">
        <v>21</v>
      </c>
      <c r="AI29" s="28" t="s">
        <v>21</v>
      </c>
      <c r="AJ29" s="28" t="s">
        <v>21</v>
      </c>
      <c r="AK29" s="28" t="s">
        <v>21</v>
      </c>
      <c r="AL29" s="28" t="s">
        <v>21</v>
      </c>
      <c r="AM29" s="28" t="s">
        <v>21</v>
      </c>
      <c r="AN29" s="28" t="s">
        <v>21</v>
      </c>
      <c r="AO29" s="28" t="s">
        <v>21</v>
      </c>
      <c r="AP29" s="28" t="s">
        <v>21</v>
      </c>
      <c r="AQ29" s="28" t="s">
        <v>21</v>
      </c>
      <c r="AR29" s="28" t="s">
        <v>21</v>
      </c>
      <c r="AS29" s="28" t="s">
        <v>21</v>
      </c>
      <c r="AT29" s="28" t="s">
        <v>21</v>
      </c>
      <c r="AU29" s="28" t="s">
        <v>21</v>
      </c>
      <c r="AV29" s="28" t="s">
        <v>21</v>
      </c>
      <c r="AW29" s="28" t="s">
        <v>21</v>
      </c>
      <c r="AX29" s="28" t="s">
        <v>21</v>
      </c>
      <c r="AY29" s="28" t="s">
        <v>21</v>
      </c>
      <c r="AZ29" s="28" t="s">
        <v>21</v>
      </c>
      <c r="BA29" s="28" t="s">
        <v>21</v>
      </c>
      <c r="BB29" s="28" t="s">
        <v>21</v>
      </c>
      <c r="BC29" s="28" t="s">
        <v>21</v>
      </c>
      <c r="BD29" s="28" t="s">
        <v>21</v>
      </c>
      <c r="BE29" s="28" t="s">
        <v>21</v>
      </c>
      <c r="BF29" s="28" t="s">
        <v>21</v>
      </c>
      <c r="BG29" s="28" t="s">
        <v>21</v>
      </c>
      <c r="BH29" s="28" t="s">
        <v>21</v>
      </c>
      <c r="BI29" s="28" t="s">
        <v>21</v>
      </c>
      <c r="BJ29" s="28" t="s">
        <v>21</v>
      </c>
      <c r="BK29" s="28" t="s">
        <v>22</v>
      </c>
      <c r="BL29" s="28" t="s">
        <v>21</v>
      </c>
      <c r="BM29" s="28" t="s">
        <v>21</v>
      </c>
      <c r="BN29" s="28" t="s">
        <v>21</v>
      </c>
      <c r="BO29" s="28" t="s">
        <v>21</v>
      </c>
      <c r="BP29" s="28" t="s">
        <v>21</v>
      </c>
      <c r="BQ29" s="28" t="s">
        <v>21</v>
      </c>
      <c r="BR29" s="28" t="s">
        <v>21</v>
      </c>
      <c r="BS29" s="28" t="s">
        <v>21</v>
      </c>
      <c r="BT29" s="28" t="s">
        <v>21</v>
      </c>
      <c r="BU29" s="28" t="s">
        <v>21</v>
      </c>
      <c r="BV29" s="28" t="s">
        <v>21</v>
      </c>
      <c r="BW29" s="28" t="s">
        <v>21</v>
      </c>
      <c r="BX29" s="28" t="s">
        <v>21</v>
      </c>
      <c r="BY29" s="28" t="s">
        <v>21</v>
      </c>
      <c r="BZ29" s="28" t="s">
        <v>21</v>
      </c>
      <c r="CA29" s="28" t="s">
        <v>21</v>
      </c>
      <c r="CB29" s="28" t="s">
        <v>21</v>
      </c>
      <c r="CC29" s="28" t="s">
        <v>21</v>
      </c>
      <c r="CD29" s="28" t="s">
        <v>21</v>
      </c>
      <c r="CE29" s="28" t="s">
        <v>21</v>
      </c>
      <c r="CF29" s="28" t="s">
        <v>21</v>
      </c>
      <c r="CG29" s="28" t="s">
        <v>21</v>
      </c>
      <c r="CH29" s="28" t="s">
        <v>21</v>
      </c>
      <c r="CI29" s="28" t="s">
        <v>21</v>
      </c>
      <c r="CJ29" s="28" t="s">
        <v>40</v>
      </c>
      <c r="CK29" s="28" t="s">
        <v>21</v>
      </c>
      <c r="CL29" s="28" t="s">
        <v>21</v>
      </c>
      <c r="CM29" s="28" t="s">
        <v>21</v>
      </c>
      <c r="CN29" s="28" t="s">
        <v>21</v>
      </c>
      <c r="CO29" s="28" t="s">
        <v>21</v>
      </c>
      <c r="CP29" s="28" t="s">
        <v>21</v>
      </c>
      <c r="CQ29" s="28" t="s">
        <v>21</v>
      </c>
      <c r="CR29" s="28" t="s">
        <v>21</v>
      </c>
      <c r="CS29" s="28" t="s">
        <v>21</v>
      </c>
      <c r="CT29" s="28" t="s">
        <v>21</v>
      </c>
      <c r="CU29" s="28" t="s">
        <v>21</v>
      </c>
      <c r="CV29" s="28" t="s">
        <v>21</v>
      </c>
      <c r="CW29" s="28" t="s">
        <v>21</v>
      </c>
      <c r="CX29" s="28" t="s">
        <v>21</v>
      </c>
      <c r="CY29" s="28" t="s">
        <v>21</v>
      </c>
      <c r="CZ29" s="28" t="s">
        <v>21</v>
      </c>
      <c r="DA29" s="28" t="s">
        <v>21</v>
      </c>
      <c r="DB29" s="28" t="s">
        <v>21</v>
      </c>
      <c r="DC29" s="28" t="s">
        <v>21</v>
      </c>
      <c r="DD29" s="28" t="s">
        <v>34</v>
      </c>
      <c r="DE29" s="28" t="s">
        <v>21</v>
      </c>
      <c r="DF29" s="28" t="s">
        <v>21</v>
      </c>
      <c r="DG29" s="28" t="s">
        <v>21</v>
      </c>
      <c r="DH29" s="28" t="s">
        <v>23</v>
      </c>
      <c r="DI29" s="28" t="s">
        <v>23</v>
      </c>
      <c r="DJ29" s="28" t="s">
        <v>23</v>
      </c>
      <c r="DK29" s="28" t="s">
        <v>23</v>
      </c>
      <c r="DL29" s="28" t="s">
        <v>21</v>
      </c>
      <c r="DM29" s="28" t="s">
        <v>21</v>
      </c>
      <c r="DN29" s="28" t="s">
        <v>21</v>
      </c>
      <c r="DO29" s="28" t="s">
        <v>21</v>
      </c>
      <c r="DP29" s="28" t="s">
        <v>21</v>
      </c>
      <c r="DQ29" s="28" t="s">
        <v>21</v>
      </c>
      <c r="DR29" s="28" t="s">
        <v>21</v>
      </c>
      <c r="DS29" s="28" t="s">
        <v>21</v>
      </c>
      <c r="DT29" s="28" t="s">
        <v>21</v>
      </c>
      <c r="DU29" s="28" t="s">
        <v>21</v>
      </c>
      <c r="DV29" s="28" t="s">
        <v>21</v>
      </c>
      <c r="DW29" s="28" t="s">
        <v>21</v>
      </c>
      <c r="DX29" s="28" t="s">
        <v>21</v>
      </c>
    </row>
    <row r="30" spans="1:128" s="5" customFormat="1" ht="18.75" customHeight="1">
      <c r="A30" s="64"/>
      <c r="B30" s="23" t="s">
        <v>4</v>
      </c>
      <c r="C30" s="4">
        <f aca="true" t="shared" si="48" ref="C30:H30">C29*8%</f>
        <v>1.28</v>
      </c>
      <c r="D30" s="4">
        <f t="shared" si="48"/>
        <v>1.28</v>
      </c>
      <c r="E30" s="4">
        <f t="shared" si="48"/>
        <v>1.28</v>
      </c>
      <c r="F30" s="4">
        <f t="shared" si="48"/>
        <v>1.28</v>
      </c>
      <c r="G30" s="4">
        <f t="shared" si="48"/>
        <v>1.28</v>
      </c>
      <c r="H30" s="4">
        <f t="shared" si="48"/>
        <v>1.28</v>
      </c>
      <c r="I30" s="4">
        <f aca="true" t="shared" si="49" ref="I30:AY30">I29*8%</f>
        <v>0.96</v>
      </c>
      <c r="J30" s="4">
        <f t="shared" si="49"/>
        <v>1.28</v>
      </c>
      <c r="K30" s="4">
        <f t="shared" si="49"/>
        <v>1.28</v>
      </c>
      <c r="L30" s="4">
        <f t="shared" si="49"/>
        <v>1.28</v>
      </c>
      <c r="M30" s="4">
        <f t="shared" si="49"/>
        <v>1.52</v>
      </c>
      <c r="N30" s="4">
        <f t="shared" si="49"/>
        <v>0</v>
      </c>
      <c r="O30" s="4">
        <f t="shared" si="49"/>
        <v>0</v>
      </c>
      <c r="P30" s="4">
        <f t="shared" si="49"/>
        <v>0</v>
      </c>
      <c r="Q30" s="4">
        <f t="shared" si="49"/>
        <v>0</v>
      </c>
      <c r="R30" s="4">
        <f t="shared" si="49"/>
        <v>0</v>
      </c>
      <c r="S30" s="4">
        <f t="shared" si="49"/>
        <v>0</v>
      </c>
      <c r="T30" s="4">
        <f t="shared" si="49"/>
        <v>0</v>
      </c>
      <c r="U30" s="4">
        <f t="shared" si="49"/>
        <v>0</v>
      </c>
      <c r="V30" s="4">
        <f t="shared" si="49"/>
        <v>0</v>
      </c>
      <c r="W30" s="4">
        <f t="shared" si="49"/>
        <v>0</v>
      </c>
      <c r="X30" s="4">
        <f t="shared" si="49"/>
        <v>0</v>
      </c>
      <c r="Y30" s="4">
        <f t="shared" si="49"/>
        <v>0</v>
      </c>
      <c r="Z30" s="4">
        <f t="shared" si="49"/>
        <v>0</v>
      </c>
      <c r="AA30" s="4">
        <f t="shared" si="49"/>
        <v>0</v>
      </c>
      <c r="AB30" s="4">
        <f t="shared" si="49"/>
        <v>0</v>
      </c>
      <c r="AC30" s="4">
        <f t="shared" si="49"/>
        <v>0</v>
      </c>
      <c r="AD30" s="4">
        <f t="shared" si="49"/>
        <v>0</v>
      </c>
      <c r="AE30" s="4">
        <f t="shared" si="49"/>
        <v>0</v>
      </c>
      <c r="AF30" s="4">
        <f t="shared" si="49"/>
        <v>0</v>
      </c>
      <c r="AG30" s="4">
        <f t="shared" si="49"/>
        <v>0</v>
      </c>
      <c r="AH30" s="4">
        <f t="shared" si="49"/>
        <v>0</v>
      </c>
      <c r="AI30" s="4">
        <f t="shared" si="49"/>
        <v>0</v>
      </c>
      <c r="AJ30" s="4">
        <f t="shared" si="49"/>
        <v>0</v>
      </c>
      <c r="AK30" s="4">
        <f t="shared" si="49"/>
        <v>0</v>
      </c>
      <c r="AL30" s="4">
        <f t="shared" si="49"/>
        <v>0</v>
      </c>
      <c r="AM30" s="4">
        <f t="shared" si="49"/>
        <v>0</v>
      </c>
      <c r="AN30" s="4">
        <f t="shared" si="49"/>
        <v>0</v>
      </c>
      <c r="AO30" s="4">
        <f t="shared" si="49"/>
        <v>0</v>
      </c>
      <c r="AP30" s="4">
        <f t="shared" si="49"/>
        <v>0</v>
      </c>
      <c r="AQ30" s="4">
        <f t="shared" si="49"/>
        <v>0</v>
      </c>
      <c r="AR30" s="4">
        <f t="shared" si="49"/>
        <v>0</v>
      </c>
      <c r="AS30" s="4">
        <f t="shared" si="49"/>
        <v>0</v>
      </c>
      <c r="AT30" s="4">
        <f t="shared" si="49"/>
        <v>0</v>
      </c>
      <c r="AU30" s="4">
        <f t="shared" si="49"/>
        <v>0</v>
      </c>
      <c r="AV30" s="4">
        <f t="shared" si="49"/>
        <v>0</v>
      </c>
      <c r="AW30" s="4">
        <f t="shared" si="49"/>
        <v>0</v>
      </c>
      <c r="AX30" s="4">
        <f t="shared" si="49"/>
        <v>0</v>
      </c>
      <c r="AY30" s="4">
        <f t="shared" si="49"/>
        <v>0</v>
      </c>
      <c r="AZ30" s="4">
        <f aca="true" t="shared" si="50" ref="AZ30:DK30">AZ29*8%</f>
        <v>0</v>
      </c>
      <c r="BA30" s="4">
        <f t="shared" si="50"/>
        <v>0</v>
      </c>
      <c r="BB30" s="4">
        <f t="shared" si="50"/>
        <v>0</v>
      </c>
      <c r="BC30" s="4">
        <f t="shared" si="50"/>
        <v>0</v>
      </c>
      <c r="BD30" s="4">
        <f t="shared" si="50"/>
        <v>0</v>
      </c>
      <c r="BE30" s="4">
        <f t="shared" si="50"/>
        <v>0</v>
      </c>
      <c r="BF30" s="4">
        <f t="shared" si="50"/>
        <v>0</v>
      </c>
      <c r="BG30" s="4">
        <f t="shared" si="50"/>
        <v>0</v>
      </c>
      <c r="BH30" s="4">
        <f t="shared" si="50"/>
        <v>0</v>
      </c>
      <c r="BI30" s="4">
        <f t="shared" si="50"/>
        <v>0</v>
      </c>
      <c r="BJ30" s="4">
        <f t="shared" si="50"/>
        <v>0</v>
      </c>
      <c r="BK30" s="4">
        <f t="shared" si="50"/>
        <v>0.96</v>
      </c>
      <c r="BL30" s="4">
        <f t="shared" si="50"/>
        <v>0</v>
      </c>
      <c r="BM30" s="4">
        <f t="shared" si="50"/>
        <v>0</v>
      </c>
      <c r="BN30" s="4">
        <f t="shared" si="50"/>
        <v>0</v>
      </c>
      <c r="BO30" s="4">
        <f t="shared" si="50"/>
        <v>0</v>
      </c>
      <c r="BP30" s="4">
        <f t="shared" si="50"/>
        <v>0</v>
      </c>
      <c r="BQ30" s="4">
        <f t="shared" si="50"/>
        <v>0</v>
      </c>
      <c r="BR30" s="4">
        <f t="shared" si="50"/>
        <v>0</v>
      </c>
      <c r="BS30" s="4">
        <f t="shared" si="50"/>
        <v>0</v>
      </c>
      <c r="BT30" s="4">
        <f t="shared" si="50"/>
        <v>0</v>
      </c>
      <c r="BU30" s="4">
        <f t="shared" si="50"/>
        <v>0</v>
      </c>
      <c r="BV30" s="4">
        <f t="shared" si="50"/>
        <v>0</v>
      </c>
      <c r="BW30" s="4">
        <f t="shared" si="50"/>
        <v>0</v>
      </c>
      <c r="BX30" s="4">
        <f t="shared" si="50"/>
        <v>0</v>
      </c>
      <c r="BY30" s="4">
        <f t="shared" si="50"/>
        <v>0</v>
      </c>
      <c r="BZ30" s="4">
        <f t="shared" si="50"/>
        <v>0</v>
      </c>
      <c r="CA30" s="4">
        <f t="shared" si="50"/>
        <v>0</v>
      </c>
      <c r="CB30" s="4">
        <f t="shared" si="50"/>
        <v>0</v>
      </c>
      <c r="CC30" s="4">
        <f t="shared" si="50"/>
        <v>0</v>
      </c>
      <c r="CD30" s="4">
        <f t="shared" si="50"/>
        <v>0</v>
      </c>
      <c r="CE30" s="4">
        <f t="shared" si="50"/>
        <v>0</v>
      </c>
      <c r="CF30" s="4">
        <f t="shared" si="50"/>
        <v>0</v>
      </c>
      <c r="CG30" s="4">
        <f t="shared" si="50"/>
        <v>0</v>
      </c>
      <c r="CH30" s="4">
        <f t="shared" si="50"/>
        <v>0</v>
      </c>
      <c r="CI30" s="4">
        <f t="shared" si="50"/>
        <v>0</v>
      </c>
      <c r="CJ30" s="4">
        <f t="shared" si="50"/>
        <v>1.2</v>
      </c>
      <c r="CK30" s="4">
        <f t="shared" si="50"/>
        <v>0</v>
      </c>
      <c r="CL30" s="4">
        <f t="shared" si="50"/>
        <v>0</v>
      </c>
      <c r="CM30" s="4">
        <f t="shared" si="50"/>
        <v>0</v>
      </c>
      <c r="CN30" s="4">
        <f t="shared" si="50"/>
        <v>0</v>
      </c>
      <c r="CO30" s="4">
        <f t="shared" si="50"/>
        <v>0</v>
      </c>
      <c r="CP30" s="4">
        <f t="shared" si="50"/>
        <v>0</v>
      </c>
      <c r="CQ30" s="4">
        <f>CQ29*8%</f>
        <v>0</v>
      </c>
      <c r="CR30" s="4">
        <f t="shared" si="50"/>
        <v>0</v>
      </c>
      <c r="CS30" s="4">
        <f t="shared" si="50"/>
        <v>0</v>
      </c>
      <c r="CT30" s="4">
        <f t="shared" si="50"/>
        <v>0</v>
      </c>
      <c r="CU30" s="4">
        <f t="shared" si="50"/>
        <v>0</v>
      </c>
      <c r="CV30" s="4">
        <f t="shared" si="50"/>
        <v>0</v>
      </c>
      <c r="CW30" s="4">
        <f t="shared" si="50"/>
        <v>0</v>
      </c>
      <c r="CX30" s="4">
        <f t="shared" si="50"/>
        <v>0</v>
      </c>
      <c r="CY30" s="4">
        <f t="shared" si="50"/>
        <v>0</v>
      </c>
      <c r="CZ30" s="4">
        <f t="shared" si="50"/>
        <v>0</v>
      </c>
      <c r="DA30" s="4">
        <f>DA29*8%</f>
        <v>0</v>
      </c>
      <c r="DB30" s="4">
        <f t="shared" si="50"/>
        <v>0</v>
      </c>
      <c r="DC30" s="4">
        <f t="shared" si="50"/>
        <v>0</v>
      </c>
      <c r="DD30" s="4">
        <f>DD29*8%</f>
        <v>0.64</v>
      </c>
      <c r="DE30" s="4">
        <f t="shared" si="50"/>
        <v>0</v>
      </c>
      <c r="DF30" s="4">
        <f t="shared" si="50"/>
        <v>0</v>
      </c>
      <c r="DG30" s="4">
        <f t="shared" si="50"/>
        <v>0</v>
      </c>
      <c r="DH30" s="4">
        <f t="shared" si="50"/>
        <v>1.28</v>
      </c>
      <c r="DI30" s="4">
        <f t="shared" si="50"/>
        <v>1.28</v>
      </c>
      <c r="DJ30" s="4">
        <f t="shared" si="50"/>
        <v>1.28</v>
      </c>
      <c r="DK30" s="4">
        <f t="shared" si="50"/>
        <v>1.28</v>
      </c>
      <c r="DL30" s="4">
        <f>DL29*8%</f>
        <v>0</v>
      </c>
      <c r="DM30" s="4">
        <f>DM29*8%</f>
        <v>0</v>
      </c>
      <c r="DN30" s="4">
        <f>DN29*8%</f>
        <v>0</v>
      </c>
      <c r="DO30" s="4">
        <f>DO29*8%</f>
        <v>0</v>
      </c>
      <c r="DP30" s="4">
        <f>DP29*8%</f>
        <v>0</v>
      </c>
      <c r="DQ30" s="4">
        <f aca="true" t="shared" si="51" ref="DQ30:DX30">DQ29*8%</f>
        <v>0</v>
      </c>
      <c r="DR30" s="4">
        <f t="shared" si="51"/>
        <v>0</v>
      </c>
      <c r="DS30" s="4">
        <f t="shared" si="51"/>
        <v>0</v>
      </c>
      <c r="DT30" s="4">
        <f t="shared" si="51"/>
        <v>0</v>
      </c>
      <c r="DU30" s="4">
        <f t="shared" si="51"/>
        <v>0</v>
      </c>
      <c r="DV30" s="4">
        <f t="shared" si="51"/>
        <v>0</v>
      </c>
      <c r="DW30" s="4">
        <f t="shared" si="51"/>
        <v>0</v>
      </c>
      <c r="DX30" s="4">
        <f t="shared" si="51"/>
        <v>0</v>
      </c>
    </row>
    <row r="31" spans="1:128" s="5" customFormat="1" ht="18.75" customHeight="1">
      <c r="A31" s="64"/>
      <c r="B31" s="24" t="s">
        <v>1</v>
      </c>
      <c r="C31" s="2">
        <f aca="true" t="shared" si="52" ref="C31:H31">C30*1209.48</f>
        <v>1548.1344000000001</v>
      </c>
      <c r="D31" s="2">
        <f t="shared" si="52"/>
        <v>1548.1344000000001</v>
      </c>
      <c r="E31" s="2">
        <f t="shared" si="52"/>
        <v>1548.1344000000001</v>
      </c>
      <c r="F31" s="2">
        <f t="shared" si="52"/>
        <v>1548.1344000000001</v>
      </c>
      <c r="G31" s="2">
        <f t="shared" si="52"/>
        <v>1548.1344000000001</v>
      </c>
      <c r="H31" s="2">
        <f t="shared" si="52"/>
        <v>1548.1344000000001</v>
      </c>
      <c r="I31" s="2">
        <f aca="true" t="shared" si="53" ref="I31:AY31">I30*1209.48</f>
        <v>1161.1008</v>
      </c>
      <c r="J31" s="2">
        <f t="shared" si="53"/>
        <v>1548.1344000000001</v>
      </c>
      <c r="K31" s="2">
        <f t="shared" si="53"/>
        <v>1548.1344000000001</v>
      </c>
      <c r="L31" s="2">
        <f t="shared" si="53"/>
        <v>1548.1344000000001</v>
      </c>
      <c r="M31" s="2">
        <f t="shared" si="53"/>
        <v>1838.4096</v>
      </c>
      <c r="N31" s="2">
        <f t="shared" si="53"/>
        <v>0</v>
      </c>
      <c r="O31" s="2">
        <f t="shared" si="53"/>
        <v>0</v>
      </c>
      <c r="P31" s="2">
        <f t="shared" si="53"/>
        <v>0</v>
      </c>
      <c r="Q31" s="2">
        <f t="shared" si="53"/>
        <v>0</v>
      </c>
      <c r="R31" s="2">
        <f t="shared" si="53"/>
        <v>0</v>
      </c>
      <c r="S31" s="2">
        <f t="shared" si="53"/>
        <v>0</v>
      </c>
      <c r="T31" s="2">
        <f t="shared" si="53"/>
        <v>0</v>
      </c>
      <c r="U31" s="2">
        <f t="shared" si="53"/>
        <v>0</v>
      </c>
      <c r="V31" s="2">
        <f t="shared" si="53"/>
        <v>0</v>
      </c>
      <c r="W31" s="2">
        <f t="shared" si="53"/>
        <v>0</v>
      </c>
      <c r="X31" s="2">
        <f t="shared" si="53"/>
        <v>0</v>
      </c>
      <c r="Y31" s="2">
        <f t="shared" si="53"/>
        <v>0</v>
      </c>
      <c r="Z31" s="2">
        <f t="shared" si="53"/>
        <v>0</v>
      </c>
      <c r="AA31" s="2">
        <f t="shared" si="53"/>
        <v>0</v>
      </c>
      <c r="AB31" s="2">
        <f t="shared" si="53"/>
        <v>0</v>
      </c>
      <c r="AC31" s="2">
        <f t="shared" si="53"/>
        <v>0</v>
      </c>
      <c r="AD31" s="2">
        <f t="shared" si="53"/>
        <v>0</v>
      </c>
      <c r="AE31" s="2">
        <f t="shared" si="53"/>
        <v>0</v>
      </c>
      <c r="AF31" s="2">
        <f t="shared" si="53"/>
        <v>0</v>
      </c>
      <c r="AG31" s="2">
        <f t="shared" si="53"/>
        <v>0</v>
      </c>
      <c r="AH31" s="2">
        <f t="shared" si="53"/>
        <v>0</v>
      </c>
      <c r="AI31" s="2">
        <f t="shared" si="53"/>
        <v>0</v>
      </c>
      <c r="AJ31" s="2">
        <f t="shared" si="53"/>
        <v>0</v>
      </c>
      <c r="AK31" s="2">
        <f t="shared" si="53"/>
        <v>0</v>
      </c>
      <c r="AL31" s="2">
        <f t="shared" si="53"/>
        <v>0</v>
      </c>
      <c r="AM31" s="2">
        <f t="shared" si="53"/>
        <v>0</v>
      </c>
      <c r="AN31" s="2">
        <f t="shared" si="53"/>
        <v>0</v>
      </c>
      <c r="AO31" s="2">
        <f t="shared" si="53"/>
        <v>0</v>
      </c>
      <c r="AP31" s="2">
        <f t="shared" si="53"/>
        <v>0</v>
      </c>
      <c r="AQ31" s="2">
        <f t="shared" si="53"/>
        <v>0</v>
      </c>
      <c r="AR31" s="2">
        <f t="shared" si="53"/>
        <v>0</v>
      </c>
      <c r="AS31" s="2">
        <f t="shared" si="53"/>
        <v>0</v>
      </c>
      <c r="AT31" s="2">
        <f t="shared" si="53"/>
        <v>0</v>
      </c>
      <c r="AU31" s="2">
        <f t="shared" si="53"/>
        <v>0</v>
      </c>
      <c r="AV31" s="2">
        <f t="shared" si="53"/>
        <v>0</v>
      </c>
      <c r="AW31" s="2">
        <f t="shared" si="53"/>
        <v>0</v>
      </c>
      <c r="AX31" s="2">
        <f t="shared" si="53"/>
        <v>0</v>
      </c>
      <c r="AY31" s="2">
        <f t="shared" si="53"/>
        <v>0</v>
      </c>
      <c r="AZ31" s="2">
        <f aca="true" t="shared" si="54" ref="AZ31:DK31">AZ30*1209.48</f>
        <v>0</v>
      </c>
      <c r="BA31" s="2">
        <f t="shared" si="54"/>
        <v>0</v>
      </c>
      <c r="BB31" s="2">
        <f t="shared" si="54"/>
        <v>0</v>
      </c>
      <c r="BC31" s="2">
        <f t="shared" si="54"/>
        <v>0</v>
      </c>
      <c r="BD31" s="2">
        <f t="shared" si="54"/>
        <v>0</v>
      </c>
      <c r="BE31" s="2">
        <f t="shared" si="54"/>
        <v>0</v>
      </c>
      <c r="BF31" s="2">
        <f t="shared" si="54"/>
        <v>0</v>
      </c>
      <c r="BG31" s="2">
        <f t="shared" si="54"/>
        <v>0</v>
      </c>
      <c r="BH31" s="2">
        <f t="shared" si="54"/>
        <v>0</v>
      </c>
      <c r="BI31" s="2">
        <f t="shared" si="54"/>
        <v>0</v>
      </c>
      <c r="BJ31" s="2">
        <f t="shared" si="54"/>
        <v>0</v>
      </c>
      <c r="BK31" s="2">
        <f t="shared" si="54"/>
        <v>1161.1008</v>
      </c>
      <c r="BL31" s="2">
        <f t="shared" si="54"/>
        <v>0</v>
      </c>
      <c r="BM31" s="2">
        <f t="shared" si="54"/>
        <v>0</v>
      </c>
      <c r="BN31" s="2">
        <f t="shared" si="54"/>
        <v>0</v>
      </c>
      <c r="BO31" s="2">
        <f t="shared" si="54"/>
        <v>0</v>
      </c>
      <c r="BP31" s="2">
        <f t="shared" si="54"/>
        <v>0</v>
      </c>
      <c r="BQ31" s="2">
        <f t="shared" si="54"/>
        <v>0</v>
      </c>
      <c r="BR31" s="2">
        <f t="shared" si="54"/>
        <v>0</v>
      </c>
      <c r="BS31" s="2">
        <f t="shared" si="54"/>
        <v>0</v>
      </c>
      <c r="BT31" s="2">
        <f t="shared" si="54"/>
        <v>0</v>
      </c>
      <c r="BU31" s="2">
        <f t="shared" si="54"/>
        <v>0</v>
      </c>
      <c r="BV31" s="2">
        <f t="shared" si="54"/>
        <v>0</v>
      </c>
      <c r="BW31" s="2">
        <f t="shared" si="54"/>
        <v>0</v>
      </c>
      <c r="BX31" s="2">
        <f t="shared" si="54"/>
        <v>0</v>
      </c>
      <c r="BY31" s="2">
        <f t="shared" si="54"/>
        <v>0</v>
      </c>
      <c r="BZ31" s="2">
        <f t="shared" si="54"/>
        <v>0</v>
      </c>
      <c r="CA31" s="2">
        <f t="shared" si="54"/>
        <v>0</v>
      </c>
      <c r="CB31" s="2">
        <f t="shared" si="54"/>
        <v>0</v>
      </c>
      <c r="CC31" s="2">
        <f t="shared" si="54"/>
        <v>0</v>
      </c>
      <c r="CD31" s="2">
        <f t="shared" si="54"/>
        <v>0</v>
      </c>
      <c r="CE31" s="2">
        <f t="shared" si="54"/>
        <v>0</v>
      </c>
      <c r="CF31" s="2">
        <f t="shared" si="54"/>
        <v>0</v>
      </c>
      <c r="CG31" s="2">
        <f t="shared" si="54"/>
        <v>0</v>
      </c>
      <c r="CH31" s="2">
        <f t="shared" si="54"/>
        <v>0</v>
      </c>
      <c r="CI31" s="2">
        <f t="shared" si="54"/>
        <v>0</v>
      </c>
      <c r="CJ31" s="2">
        <f t="shared" si="54"/>
        <v>1451.376</v>
      </c>
      <c r="CK31" s="2">
        <f t="shared" si="54"/>
        <v>0</v>
      </c>
      <c r="CL31" s="2">
        <f t="shared" si="54"/>
        <v>0</v>
      </c>
      <c r="CM31" s="2">
        <f t="shared" si="54"/>
        <v>0</v>
      </c>
      <c r="CN31" s="2">
        <f t="shared" si="54"/>
        <v>0</v>
      </c>
      <c r="CO31" s="2">
        <f t="shared" si="54"/>
        <v>0</v>
      </c>
      <c r="CP31" s="2">
        <f t="shared" si="54"/>
        <v>0</v>
      </c>
      <c r="CQ31" s="2">
        <f>CQ30*1209.48</f>
        <v>0</v>
      </c>
      <c r="CR31" s="2">
        <f t="shared" si="54"/>
        <v>0</v>
      </c>
      <c r="CS31" s="2">
        <f t="shared" si="54"/>
        <v>0</v>
      </c>
      <c r="CT31" s="2">
        <f t="shared" si="54"/>
        <v>0</v>
      </c>
      <c r="CU31" s="2">
        <f t="shared" si="54"/>
        <v>0</v>
      </c>
      <c r="CV31" s="2">
        <f t="shared" si="54"/>
        <v>0</v>
      </c>
      <c r="CW31" s="2">
        <f t="shared" si="54"/>
        <v>0</v>
      </c>
      <c r="CX31" s="2">
        <f t="shared" si="54"/>
        <v>0</v>
      </c>
      <c r="CY31" s="2">
        <f t="shared" si="54"/>
        <v>0</v>
      </c>
      <c r="CZ31" s="2">
        <f t="shared" si="54"/>
        <v>0</v>
      </c>
      <c r="DA31" s="2">
        <f>DA30*1209.48</f>
        <v>0</v>
      </c>
      <c r="DB31" s="2">
        <f t="shared" si="54"/>
        <v>0</v>
      </c>
      <c r="DC31" s="2">
        <f t="shared" si="54"/>
        <v>0</v>
      </c>
      <c r="DD31" s="2">
        <f>DD30*1209.48</f>
        <v>774.0672000000001</v>
      </c>
      <c r="DE31" s="2">
        <f t="shared" si="54"/>
        <v>0</v>
      </c>
      <c r="DF31" s="2">
        <f t="shared" si="54"/>
        <v>0</v>
      </c>
      <c r="DG31" s="2">
        <f t="shared" si="54"/>
        <v>0</v>
      </c>
      <c r="DH31" s="2">
        <f t="shared" si="54"/>
        <v>1548.1344000000001</v>
      </c>
      <c r="DI31" s="2">
        <f t="shared" si="54"/>
        <v>1548.1344000000001</v>
      </c>
      <c r="DJ31" s="2">
        <f t="shared" si="54"/>
        <v>1548.1344000000001</v>
      </c>
      <c r="DK31" s="2">
        <f t="shared" si="54"/>
        <v>1548.1344000000001</v>
      </c>
      <c r="DL31" s="2">
        <f>DL30*1209.48</f>
        <v>0</v>
      </c>
      <c r="DM31" s="2">
        <f>DM30*1209.48</f>
        <v>0</v>
      </c>
      <c r="DN31" s="2">
        <f>DN30*1209.48</f>
        <v>0</v>
      </c>
      <c r="DO31" s="2">
        <f>DO30*1209.48</f>
        <v>0</v>
      </c>
      <c r="DP31" s="2">
        <f>DP30*1209.48</f>
        <v>0</v>
      </c>
      <c r="DQ31" s="2">
        <f aca="true" t="shared" si="55" ref="DQ31:DX31">DQ30*1209.48</f>
        <v>0</v>
      </c>
      <c r="DR31" s="2">
        <f t="shared" si="55"/>
        <v>0</v>
      </c>
      <c r="DS31" s="2">
        <f t="shared" si="55"/>
        <v>0</v>
      </c>
      <c r="DT31" s="2">
        <f t="shared" si="55"/>
        <v>0</v>
      </c>
      <c r="DU31" s="2">
        <f t="shared" si="55"/>
        <v>0</v>
      </c>
      <c r="DV31" s="2">
        <f t="shared" si="55"/>
        <v>0</v>
      </c>
      <c r="DW31" s="2">
        <f t="shared" si="55"/>
        <v>0</v>
      </c>
      <c r="DX31" s="2">
        <f t="shared" si="55"/>
        <v>0</v>
      </c>
    </row>
    <row r="32" spans="1:128" s="5" customFormat="1" ht="18.75" customHeight="1">
      <c r="A32" s="64"/>
      <c r="B32" s="24" t="s">
        <v>2</v>
      </c>
      <c r="C32" s="3">
        <f aca="true" t="shared" si="56" ref="C32:AH32">C31/C7</f>
        <v>3.406985915492958</v>
      </c>
      <c r="D32" s="3">
        <f t="shared" si="56"/>
        <v>3.349490263954998</v>
      </c>
      <c r="E32" s="3">
        <f t="shared" si="56"/>
        <v>3.3236032632030916</v>
      </c>
      <c r="F32" s="3">
        <f t="shared" si="56"/>
        <v>3.273703531401988</v>
      </c>
      <c r="G32" s="3">
        <f t="shared" si="56"/>
        <v>3.383160839160839</v>
      </c>
      <c r="H32" s="3">
        <f t="shared" si="56"/>
        <v>3.3451477960242006</v>
      </c>
      <c r="I32" s="3">
        <f t="shared" si="56"/>
        <v>2.3700771586037965</v>
      </c>
      <c r="J32" s="3">
        <f t="shared" si="56"/>
        <v>3.3957762667251594</v>
      </c>
      <c r="K32" s="3">
        <f t="shared" si="56"/>
        <v>3.366973466724663</v>
      </c>
      <c r="L32" s="3">
        <f t="shared" si="56"/>
        <v>2.9932993039443154</v>
      </c>
      <c r="M32" s="3">
        <f t="shared" si="56"/>
        <v>3.5621189691920168</v>
      </c>
      <c r="N32" s="3">
        <f t="shared" si="56"/>
        <v>0</v>
      </c>
      <c r="O32" s="3">
        <f t="shared" si="56"/>
        <v>0</v>
      </c>
      <c r="P32" s="3">
        <f t="shared" si="56"/>
        <v>0</v>
      </c>
      <c r="Q32" s="3">
        <f t="shared" si="56"/>
        <v>0</v>
      </c>
      <c r="R32" s="3">
        <f t="shared" si="56"/>
        <v>0</v>
      </c>
      <c r="S32" s="3">
        <f t="shared" si="56"/>
        <v>0</v>
      </c>
      <c r="T32" s="3">
        <f t="shared" si="56"/>
        <v>0</v>
      </c>
      <c r="U32" s="3">
        <f t="shared" si="56"/>
        <v>0</v>
      </c>
      <c r="V32" s="3">
        <f t="shared" si="56"/>
        <v>0</v>
      </c>
      <c r="W32" s="3">
        <f t="shared" si="56"/>
        <v>0</v>
      </c>
      <c r="X32" s="3">
        <f t="shared" si="56"/>
        <v>0</v>
      </c>
      <c r="Y32" s="3">
        <f t="shared" si="56"/>
        <v>0</v>
      </c>
      <c r="Z32" s="3">
        <f t="shared" si="56"/>
        <v>0</v>
      </c>
      <c r="AA32" s="3">
        <f t="shared" si="56"/>
        <v>0</v>
      </c>
      <c r="AB32" s="3">
        <f t="shared" si="56"/>
        <v>0</v>
      </c>
      <c r="AC32" s="3">
        <f t="shared" si="56"/>
        <v>0</v>
      </c>
      <c r="AD32" s="3">
        <f t="shared" si="56"/>
        <v>0</v>
      </c>
      <c r="AE32" s="3">
        <f t="shared" si="56"/>
        <v>0</v>
      </c>
      <c r="AF32" s="3">
        <f t="shared" si="56"/>
        <v>0</v>
      </c>
      <c r="AG32" s="3">
        <f t="shared" si="56"/>
        <v>0</v>
      </c>
      <c r="AH32" s="3">
        <f t="shared" si="56"/>
        <v>0</v>
      </c>
      <c r="AI32" s="3">
        <f aca="true" t="shared" si="57" ref="AI32:BN32">AI31/AI7</f>
        <v>0</v>
      </c>
      <c r="AJ32" s="3">
        <f t="shared" si="57"/>
        <v>0</v>
      </c>
      <c r="AK32" s="3">
        <f t="shared" si="57"/>
        <v>0</v>
      </c>
      <c r="AL32" s="3">
        <f t="shared" si="57"/>
        <v>0</v>
      </c>
      <c r="AM32" s="3">
        <f t="shared" si="57"/>
        <v>0</v>
      </c>
      <c r="AN32" s="3">
        <f t="shared" si="57"/>
        <v>0</v>
      </c>
      <c r="AO32" s="3">
        <f t="shared" si="57"/>
        <v>0</v>
      </c>
      <c r="AP32" s="3">
        <f t="shared" si="57"/>
        <v>0</v>
      </c>
      <c r="AQ32" s="3">
        <f t="shared" si="57"/>
        <v>0</v>
      </c>
      <c r="AR32" s="3">
        <f t="shared" si="57"/>
        <v>0</v>
      </c>
      <c r="AS32" s="3">
        <f t="shared" si="57"/>
        <v>0</v>
      </c>
      <c r="AT32" s="3">
        <f t="shared" si="57"/>
        <v>0</v>
      </c>
      <c r="AU32" s="3">
        <f t="shared" si="57"/>
        <v>0</v>
      </c>
      <c r="AV32" s="3">
        <f t="shared" si="57"/>
        <v>0</v>
      </c>
      <c r="AW32" s="3">
        <f t="shared" si="57"/>
        <v>0</v>
      </c>
      <c r="AX32" s="3">
        <f t="shared" si="57"/>
        <v>0</v>
      </c>
      <c r="AY32" s="3">
        <f t="shared" si="57"/>
        <v>0</v>
      </c>
      <c r="AZ32" s="3">
        <f t="shared" si="57"/>
        <v>0</v>
      </c>
      <c r="BA32" s="3">
        <f t="shared" si="57"/>
        <v>0</v>
      </c>
      <c r="BB32" s="3">
        <f t="shared" si="57"/>
        <v>0</v>
      </c>
      <c r="BC32" s="3">
        <f t="shared" si="57"/>
        <v>0</v>
      </c>
      <c r="BD32" s="3">
        <f t="shared" si="57"/>
        <v>0</v>
      </c>
      <c r="BE32" s="3">
        <f t="shared" si="57"/>
        <v>0</v>
      </c>
      <c r="BF32" s="3">
        <f t="shared" si="57"/>
        <v>0</v>
      </c>
      <c r="BG32" s="3">
        <f t="shared" si="57"/>
        <v>0</v>
      </c>
      <c r="BH32" s="3">
        <f t="shared" si="57"/>
        <v>0</v>
      </c>
      <c r="BI32" s="3">
        <f t="shared" si="57"/>
        <v>0</v>
      </c>
      <c r="BJ32" s="3">
        <f t="shared" si="57"/>
        <v>0</v>
      </c>
      <c r="BK32" s="3">
        <f t="shared" si="57"/>
        <v>2.7533810765947355</v>
      </c>
      <c r="BL32" s="3">
        <f t="shared" si="57"/>
        <v>0</v>
      </c>
      <c r="BM32" s="3">
        <f t="shared" si="57"/>
        <v>0</v>
      </c>
      <c r="BN32" s="3">
        <f t="shared" si="57"/>
        <v>0</v>
      </c>
      <c r="BO32" s="3">
        <f aca="true" t="shared" si="58" ref="BO32:CT32">BO31/BO7</f>
        <v>0</v>
      </c>
      <c r="BP32" s="3">
        <f t="shared" si="58"/>
        <v>0</v>
      </c>
      <c r="BQ32" s="3">
        <f t="shared" si="58"/>
        <v>0</v>
      </c>
      <c r="BR32" s="3">
        <f t="shared" si="58"/>
        <v>0</v>
      </c>
      <c r="BS32" s="3">
        <f t="shared" si="58"/>
        <v>0</v>
      </c>
      <c r="BT32" s="3">
        <f t="shared" si="58"/>
        <v>0</v>
      </c>
      <c r="BU32" s="3">
        <f t="shared" si="58"/>
        <v>0</v>
      </c>
      <c r="BV32" s="3">
        <f t="shared" si="58"/>
        <v>0</v>
      </c>
      <c r="BW32" s="3">
        <f t="shared" si="58"/>
        <v>0</v>
      </c>
      <c r="BX32" s="3">
        <f t="shared" si="58"/>
        <v>0</v>
      </c>
      <c r="BY32" s="3">
        <f t="shared" si="58"/>
        <v>0</v>
      </c>
      <c r="BZ32" s="3">
        <f t="shared" si="58"/>
        <v>0</v>
      </c>
      <c r="CA32" s="3">
        <f t="shared" si="58"/>
        <v>0</v>
      </c>
      <c r="CB32" s="3">
        <f t="shared" si="58"/>
        <v>0</v>
      </c>
      <c r="CC32" s="3">
        <f t="shared" si="58"/>
        <v>0</v>
      </c>
      <c r="CD32" s="3">
        <f t="shared" si="58"/>
        <v>0</v>
      </c>
      <c r="CE32" s="3">
        <f t="shared" si="58"/>
        <v>0</v>
      </c>
      <c r="CF32" s="3">
        <f t="shared" si="58"/>
        <v>0</v>
      </c>
      <c r="CG32" s="3">
        <f t="shared" si="58"/>
        <v>0</v>
      </c>
      <c r="CH32" s="3">
        <f t="shared" si="58"/>
        <v>0</v>
      </c>
      <c r="CI32" s="3">
        <f t="shared" si="58"/>
        <v>0</v>
      </c>
      <c r="CJ32" s="3">
        <f t="shared" si="58"/>
        <v>3.369807290457395</v>
      </c>
      <c r="CK32" s="3">
        <f t="shared" si="58"/>
        <v>0</v>
      </c>
      <c r="CL32" s="3">
        <f t="shared" si="58"/>
        <v>0</v>
      </c>
      <c r="CM32" s="3">
        <f t="shared" si="58"/>
        <v>0</v>
      </c>
      <c r="CN32" s="3">
        <f t="shared" si="58"/>
        <v>0</v>
      </c>
      <c r="CO32" s="3">
        <f t="shared" si="58"/>
        <v>0</v>
      </c>
      <c r="CP32" s="3">
        <f t="shared" si="58"/>
        <v>0</v>
      </c>
      <c r="CQ32" s="3">
        <f t="shared" si="58"/>
        <v>0</v>
      </c>
      <c r="CR32" s="3">
        <f t="shared" si="58"/>
        <v>0</v>
      </c>
      <c r="CS32" s="3">
        <f t="shared" si="58"/>
        <v>0</v>
      </c>
      <c r="CT32" s="3">
        <f t="shared" si="58"/>
        <v>0</v>
      </c>
      <c r="CU32" s="3">
        <f aca="true" t="shared" si="59" ref="CU32:DZ32">CU31/CU7</f>
        <v>0</v>
      </c>
      <c r="CV32" s="3">
        <f t="shared" si="59"/>
        <v>0</v>
      </c>
      <c r="CW32" s="3">
        <f t="shared" si="59"/>
        <v>0</v>
      </c>
      <c r="CX32" s="3">
        <f t="shared" si="59"/>
        <v>0</v>
      </c>
      <c r="CY32" s="3">
        <f t="shared" si="59"/>
        <v>0</v>
      </c>
      <c r="CZ32" s="3">
        <f t="shared" si="59"/>
        <v>0</v>
      </c>
      <c r="DA32" s="3">
        <f t="shared" si="59"/>
        <v>0</v>
      </c>
      <c r="DB32" s="3">
        <f t="shared" si="59"/>
        <v>0</v>
      </c>
      <c r="DC32" s="3">
        <f t="shared" si="59"/>
        <v>0</v>
      </c>
      <c r="DD32" s="3">
        <f t="shared" si="59"/>
        <v>1.8616334776334778</v>
      </c>
      <c r="DE32" s="3">
        <f t="shared" si="59"/>
        <v>0</v>
      </c>
      <c r="DF32" s="3">
        <f t="shared" si="59"/>
        <v>0</v>
      </c>
      <c r="DG32" s="3">
        <f t="shared" si="59"/>
        <v>0</v>
      </c>
      <c r="DH32" s="3">
        <f t="shared" si="59"/>
        <v>3.3502151049556375</v>
      </c>
      <c r="DI32" s="3">
        <f t="shared" si="59"/>
        <v>3.3228898905344497</v>
      </c>
      <c r="DJ32" s="3">
        <f t="shared" si="59"/>
        <v>3.308686471468263</v>
      </c>
      <c r="DK32" s="3">
        <f t="shared" si="59"/>
        <v>3.3957762667251594</v>
      </c>
      <c r="DL32" s="3">
        <f t="shared" si="59"/>
        <v>0</v>
      </c>
      <c r="DM32" s="3">
        <f t="shared" si="59"/>
        <v>0</v>
      </c>
      <c r="DN32" s="3">
        <f t="shared" si="59"/>
        <v>0</v>
      </c>
      <c r="DO32" s="3">
        <f t="shared" si="59"/>
        <v>0</v>
      </c>
      <c r="DP32" s="3">
        <f t="shared" si="59"/>
        <v>0</v>
      </c>
      <c r="DQ32" s="3">
        <f t="shared" si="59"/>
        <v>0</v>
      </c>
      <c r="DR32" s="3">
        <f t="shared" si="59"/>
        <v>0</v>
      </c>
      <c r="DS32" s="3">
        <f t="shared" si="59"/>
        <v>0</v>
      </c>
      <c r="DT32" s="3">
        <f t="shared" si="59"/>
        <v>0</v>
      </c>
      <c r="DU32" s="3">
        <f t="shared" si="59"/>
        <v>0</v>
      </c>
      <c r="DV32" s="3">
        <f t="shared" si="59"/>
        <v>0</v>
      </c>
      <c r="DW32" s="3">
        <f t="shared" si="59"/>
        <v>0</v>
      </c>
      <c r="DX32" s="3">
        <f t="shared" si="59"/>
        <v>0</v>
      </c>
    </row>
    <row r="33" spans="1:128" s="5" customFormat="1" ht="18.75" customHeight="1" thickBot="1">
      <c r="A33" s="65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13" t="s">
        <v>14</v>
      </c>
      <c r="AJ33" s="13" t="s">
        <v>14</v>
      </c>
      <c r="AK33" s="13" t="s">
        <v>14</v>
      </c>
      <c r="AL33" s="13" t="s">
        <v>14</v>
      </c>
      <c r="AM33" s="13" t="s">
        <v>14</v>
      </c>
      <c r="AN33" s="13" t="s">
        <v>14</v>
      </c>
      <c r="AO33" s="13" t="s">
        <v>14</v>
      </c>
      <c r="AP33" s="13" t="s">
        <v>14</v>
      </c>
      <c r="AQ33" s="13" t="s">
        <v>14</v>
      </c>
      <c r="AR33" s="13" t="s">
        <v>14</v>
      </c>
      <c r="AS33" s="13" t="s">
        <v>14</v>
      </c>
      <c r="AT33" s="13" t="s">
        <v>14</v>
      </c>
      <c r="AU33" s="13" t="s">
        <v>14</v>
      </c>
      <c r="AV33" s="13" t="s">
        <v>14</v>
      </c>
      <c r="AW33" s="13" t="s">
        <v>14</v>
      </c>
      <c r="AX33" s="13" t="s">
        <v>14</v>
      </c>
      <c r="AY33" s="13" t="s">
        <v>14</v>
      </c>
      <c r="AZ33" s="13" t="s">
        <v>14</v>
      </c>
      <c r="BA33" s="13" t="s">
        <v>14</v>
      </c>
      <c r="BB33" s="13" t="s">
        <v>14</v>
      </c>
      <c r="BC33" s="13" t="s">
        <v>14</v>
      </c>
      <c r="BD33" s="13" t="s">
        <v>14</v>
      </c>
      <c r="BE33" s="13" t="s">
        <v>14</v>
      </c>
      <c r="BF33" s="13" t="s">
        <v>14</v>
      </c>
      <c r="BG33" s="13" t="s">
        <v>14</v>
      </c>
      <c r="BH33" s="13" t="s">
        <v>14</v>
      </c>
      <c r="BI33" s="13" t="s">
        <v>14</v>
      </c>
      <c r="BJ33" s="13" t="s">
        <v>14</v>
      </c>
      <c r="BK33" s="13" t="s">
        <v>14</v>
      </c>
      <c r="BL33" s="13" t="s">
        <v>14</v>
      </c>
      <c r="BM33" s="13" t="s">
        <v>14</v>
      </c>
      <c r="BN33" s="13" t="s">
        <v>14</v>
      </c>
      <c r="BO33" s="13" t="s">
        <v>14</v>
      </c>
      <c r="BP33" s="13" t="s">
        <v>14</v>
      </c>
      <c r="BQ33" s="13" t="s">
        <v>14</v>
      </c>
      <c r="BR33" s="13" t="s">
        <v>14</v>
      </c>
      <c r="BS33" s="13" t="s">
        <v>14</v>
      </c>
      <c r="BT33" s="13" t="s">
        <v>14</v>
      </c>
      <c r="BU33" s="13" t="s">
        <v>14</v>
      </c>
      <c r="BV33" s="13" t="s">
        <v>14</v>
      </c>
      <c r="BW33" s="13" t="s">
        <v>14</v>
      </c>
      <c r="BX33" s="13" t="s">
        <v>14</v>
      </c>
      <c r="BY33" s="13" t="s">
        <v>14</v>
      </c>
      <c r="BZ33" s="13" t="s">
        <v>14</v>
      </c>
      <c r="CA33" s="13" t="s">
        <v>14</v>
      </c>
      <c r="CB33" s="13" t="s">
        <v>14</v>
      </c>
      <c r="CC33" s="13" t="s">
        <v>14</v>
      </c>
      <c r="CD33" s="13" t="s">
        <v>14</v>
      </c>
      <c r="CE33" s="13" t="s">
        <v>14</v>
      </c>
      <c r="CF33" s="13" t="s">
        <v>14</v>
      </c>
      <c r="CG33" s="13" t="s">
        <v>14</v>
      </c>
      <c r="CH33" s="13" t="s">
        <v>14</v>
      </c>
      <c r="CI33" s="13" t="s">
        <v>14</v>
      </c>
      <c r="CJ33" s="13" t="s">
        <v>14</v>
      </c>
      <c r="CK33" s="13" t="s">
        <v>14</v>
      </c>
      <c r="CL33" s="13" t="s">
        <v>14</v>
      </c>
      <c r="CM33" s="13" t="s">
        <v>14</v>
      </c>
      <c r="CN33" s="13" t="s">
        <v>14</v>
      </c>
      <c r="CO33" s="13" t="s">
        <v>14</v>
      </c>
      <c r="CP33" s="13" t="s">
        <v>14</v>
      </c>
      <c r="CQ33" s="13" t="s">
        <v>14</v>
      </c>
      <c r="CR33" s="13" t="s">
        <v>14</v>
      </c>
      <c r="CS33" s="13" t="s">
        <v>14</v>
      </c>
      <c r="CT33" s="13" t="s">
        <v>14</v>
      </c>
      <c r="CU33" s="13" t="s">
        <v>14</v>
      </c>
      <c r="CV33" s="13" t="s">
        <v>14</v>
      </c>
      <c r="CW33" s="13" t="s">
        <v>14</v>
      </c>
      <c r="CX33" s="13" t="s">
        <v>14</v>
      </c>
      <c r="CY33" s="13" t="s">
        <v>14</v>
      </c>
      <c r="CZ33" s="13" t="s">
        <v>14</v>
      </c>
      <c r="DA33" s="13" t="s">
        <v>14</v>
      </c>
      <c r="DB33" s="13" t="s">
        <v>14</v>
      </c>
      <c r="DC33" s="13" t="s">
        <v>14</v>
      </c>
      <c r="DD33" s="13" t="s">
        <v>14</v>
      </c>
      <c r="DE33" s="13" t="s">
        <v>14</v>
      </c>
      <c r="DF33" s="13" t="s">
        <v>14</v>
      </c>
      <c r="DG33" s="13" t="s">
        <v>14</v>
      </c>
      <c r="DH33" s="13" t="s">
        <v>14</v>
      </c>
      <c r="DI33" s="13" t="s">
        <v>14</v>
      </c>
      <c r="DJ33" s="13" t="s">
        <v>14</v>
      </c>
      <c r="DK33" s="13" t="s">
        <v>14</v>
      </c>
      <c r="DL33" s="13" t="s">
        <v>14</v>
      </c>
      <c r="DM33" s="13" t="s">
        <v>14</v>
      </c>
      <c r="DN33" s="13" t="s">
        <v>14</v>
      </c>
      <c r="DO33" s="13" t="s">
        <v>14</v>
      </c>
      <c r="DP33" s="13" t="s">
        <v>14</v>
      </c>
      <c r="DQ33" s="13" t="s">
        <v>14</v>
      </c>
      <c r="DR33" s="13" t="s">
        <v>14</v>
      </c>
      <c r="DS33" s="13" t="s">
        <v>14</v>
      </c>
      <c r="DT33" s="13" t="s">
        <v>14</v>
      </c>
      <c r="DU33" s="13" t="s">
        <v>14</v>
      </c>
      <c r="DV33" s="13" t="s">
        <v>14</v>
      </c>
      <c r="DW33" s="13" t="s">
        <v>14</v>
      </c>
      <c r="DX33" s="13" t="s">
        <v>14</v>
      </c>
    </row>
    <row r="34" spans="1:129" s="10" customFormat="1" ht="18.75" customHeight="1" thickTop="1">
      <c r="A34" s="69" t="s">
        <v>12</v>
      </c>
      <c r="B34" s="70"/>
      <c r="C34" s="16">
        <f>C10+C14+C19+C22+C26+C31</f>
        <v>35424.764839999996</v>
      </c>
      <c r="D34" s="16">
        <f aca="true" t="shared" si="60" ref="D34:BO34">D10+D14+D19+D22+D26+D31</f>
        <v>35422.46522</v>
      </c>
      <c r="E34" s="16">
        <f t="shared" si="60"/>
        <v>32462.88438</v>
      </c>
      <c r="F34" s="16">
        <f t="shared" si="60"/>
        <v>35936.64319</v>
      </c>
      <c r="G34" s="16">
        <f t="shared" si="60"/>
        <v>35163.871904</v>
      </c>
      <c r="H34" s="16">
        <f t="shared" si="60"/>
        <v>36447.168472000005</v>
      </c>
      <c r="I34" s="16">
        <f t="shared" si="60"/>
        <v>33632.061466</v>
      </c>
      <c r="J34" s="16">
        <f t="shared" si="60"/>
        <v>34589.342690000005</v>
      </c>
      <c r="K34" s="16">
        <f t="shared" si="60"/>
        <v>34590.41858</v>
      </c>
      <c r="L34" s="16">
        <f t="shared" si="60"/>
        <v>38208.46332</v>
      </c>
      <c r="M34" s="16">
        <f t="shared" si="60"/>
        <v>39198.33211</v>
      </c>
      <c r="N34" s="16">
        <f t="shared" si="60"/>
        <v>37462.17134</v>
      </c>
      <c r="O34" s="16">
        <f t="shared" si="60"/>
        <v>43491.22069</v>
      </c>
      <c r="P34" s="16">
        <f t="shared" si="60"/>
        <v>49518.11541</v>
      </c>
      <c r="Q34" s="16">
        <f t="shared" si="60"/>
        <v>35790.239030000004</v>
      </c>
      <c r="R34" s="16">
        <f t="shared" si="60"/>
        <v>33345.5185</v>
      </c>
      <c r="S34" s="16">
        <f t="shared" si="60"/>
        <v>95104.75485</v>
      </c>
      <c r="T34" s="16">
        <f t="shared" si="60"/>
        <v>43033.65548</v>
      </c>
      <c r="U34" s="16">
        <f t="shared" si="60"/>
        <v>43041.23895</v>
      </c>
      <c r="V34" s="16">
        <f t="shared" si="60"/>
        <v>40406.42102</v>
      </c>
      <c r="W34" s="16">
        <f t="shared" si="60"/>
        <v>41028.873640000005</v>
      </c>
      <c r="X34" s="16">
        <f t="shared" si="60"/>
        <v>44491.152030000005</v>
      </c>
      <c r="Y34" s="16">
        <f t="shared" si="60"/>
        <v>28184.202999999998</v>
      </c>
      <c r="Z34" s="16">
        <f t="shared" si="60"/>
        <v>56770.757900000004</v>
      </c>
      <c r="AA34" s="16">
        <f t="shared" si="60"/>
        <v>43119.24728999999</v>
      </c>
      <c r="AB34" s="16">
        <f t="shared" si="60"/>
        <v>42917.80389</v>
      </c>
      <c r="AC34" s="16">
        <f t="shared" si="60"/>
        <v>35996.68139</v>
      </c>
      <c r="AD34" s="16">
        <f t="shared" si="60"/>
        <v>39634.0945</v>
      </c>
      <c r="AE34" s="16">
        <f t="shared" si="60"/>
        <v>52686.079130000006</v>
      </c>
      <c r="AF34" s="16">
        <f t="shared" si="60"/>
        <v>37770.6969</v>
      </c>
      <c r="AG34" s="16">
        <f t="shared" si="60"/>
        <v>36180.88634</v>
      </c>
      <c r="AH34" s="16">
        <f t="shared" si="60"/>
        <v>35379.675789999994</v>
      </c>
      <c r="AI34" s="16">
        <f t="shared" si="60"/>
        <v>37048.050484</v>
      </c>
      <c r="AJ34" s="16">
        <f t="shared" si="60"/>
        <v>35803.71495</v>
      </c>
      <c r="AK34" s="16">
        <f t="shared" si="60"/>
        <v>37861.287670000005</v>
      </c>
      <c r="AL34" s="16">
        <f t="shared" si="60"/>
        <v>51527.510989999995</v>
      </c>
      <c r="AM34" s="16">
        <f t="shared" si="60"/>
        <v>35828.975770000005</v>
      </c>
      <c r="AN34" s="16">
        <f t="shared" si="60"/>
        <v>36783.40535</v>
      </c>
      <c r="AO34" s="16">
        <f t="shared" si="60"/>
        <v>36901.30659</v>
      </c>
      <c r="AP34" s="16">
        <f t="shared" si="60"/>
        <v>36560.720160000004</v>
      </c>
      <c r="AQ34" s="16">
        <f t="shared" si="60"/>
        <v>36349.41135</v>
      </c>
      <c r="AR34" s="16">
        <f t="shared" si="60"/>
        <v>36471.15539</v>
      </c>
      <c r="AS34" s="16">
        <f t="shared" si="60"/>
        <v>36628.86926</v>
      </c>
      <c r="AT34" s="16">
        <f t="shared" si="60"/>
        <v>35744.37958</v>
      </c>
      <c r="AU34" s="16">
        <f t="shared" si="60"/>
        <v>39127.95423</v>
      </c>
      <c r="AV34" s="16">
        <f t="shared" si="60"/>
        <v>40724.61567</v>
      </c>
      <c r="AW34" s="16">
        <f t="shared" si="60"/>
        <v>34716.57347</v>
      </c>
      <c r="AX34" s="16">
        <f t="shared" si="60"/>
        <v>60958.68397</v>
      </c>
      <c r="AY34" s="16">
        <f t="shared" si="60"/>
        <v>36169.3057</v>
      </c>
      <c r="AZ34" s="16">
        <f t="shared" si="60"/>
        <v>35133.366290000005</v>
      </c>
      <c r="BA34" s="16">
        <f t="shared" si="60"/>
        <v>39195.964289999996</v>
      </c>
      <c r="BB34" s="16">
        <f t="shared" si="60"/>
        <v>33140.817146</v>
      </c>
      <c r="BC34" s="16">
        <f t="shared" si="60"/>
        <v>51091.24712200001</v>
      </c>
      <c r="BD34" s="16">
        <f t="shared" si="60"/>
        <v>31936.190730000002</v>
      </c>
      <c r="BE34" s="16">
        <f t="shared" si="60"/>
        <v>45431.786414</v>
      </c>
      <c r="BF34" s="16">
        <f t="shared" si="60"/>
        <v>55883.582209</v>
      </c>
      <c r="BG34" s="16">
        <f t="shared" si="60"/>
        <v>67779.50004000001</v>
      </c>
      <c r="BH34" s="16">
        <f t="shared" si="60"/>
        <v>42935.14873</v>
      </c>
      <c r="BI34" s="16">
        <f t="shared" si="60"/>
        <v>48482.627490000006</v>
      </c>
      <c r="BJ34" s="16">
        <f t="shared" si="60"/>
        <v>39670.89514000001</v>
      </c>
      <c r="BK34" s="16">
        <f t="shared" si="60"/>
        <v>31884.99467</v>
      </c>
      <c r="BL34" s="16">
        <f t="shared" si="60"/>
        <v>23061.72864</v>
      </c>
      <c r="BM34" s="16">
        <f t="shared" si="60"/>
        <v>37335.81594</v>
      </c>
      <c r="BN34" s="16">
        <f t="shared" si="60"/>
        <v>37160.62245</v>
      </c>
      <c r="BO34" s="16">
        <f t="shared" si="60"/>
        <v>39637.06567</v>
      </c>
      <c r="BP34" s="16">
        <f aca="true" t="shared" si="61" ref="BP34:DX34">BP10+BP14+BP19+BP22+BP26+BP31</f>
        <v>39438.604589999995</v>
      </c>
      <c r="BQ34" s="16">
        <f t="shared" si="61"/>
        <v>42835.50079</v>
      </c>
      <c r="BR34" s="16">
        <f t="shared" si="61"/>
        <v>33630.51023000001</v>
      </c>
      <c r="BS34" s="16">
        <f t="shared" si="61"/>
        <v>34044.862120000005</v>
      </c>
      <c r="BT34" s="16">
        <f t="shared" si="61"/>
        <v>33536.55264</v>
      </c>
      <c r="BU34" s="16">
        <f t="shared" si="61"/>
        <v>41032.649229999995</v>
      </c>
      <c r="BV34" s="16">
        <f t="shared" si="61"/>
        <v>37108.41859</v>
      </c>
      <c r="BW34" s="16">
        <f t="shared" si="61"/>
        <v>35494.45149000001</v>
      </c>
      <c r="BX34" s="16">
        <f t="shared" si="61"/>
        <v>38958.19896</v>
      </c>
      <c r="BY34" s="16">
        <f t="shared" si="61"/>
        <v>38698.365920000004</v>
      </c>
      <c r="BZ34" s="16">
        <f t="shared" si="61"/>
        <v>35464.008949999996</v>
      </c>
      <c r="CA34" s="16">
        <f t="shared" si="61"/>
        <v>38405.43209</v>
      </c>
      <c r="CB34" s="16">
        <f t="shared" si="61"/>
        <v>34226.7436</v>
      </c>
      <c r="CC34" s="16">
        <f t="shared" si="61"/>
        <v>36140.34565999999</v>
      </c>
      <c r="CD34" s="16">
        <f t="shared" si="61"/>
        <v>36358.59904000001</v>
      </c>
      <c r="CE34" s="16">
        <f t="shared" si="61"/>
        <v>37540.81299</v>
      </c>
      <c r="CF34" s="16">
        <f t="shared" si="61"/>
        <v>30774.9569</v>
      </c>
      <c r="CG34" s="16">
        <f t="shared" si="61"/>
        <v>34814.44785</v>
      </c>
      <c r="CH34" s="16">
        <f t="shared" si="61"/>
        <v>37113.40258</v>
      </c>
      <c r="CI34" s="16">
        <f t="shared" si="61"/>
        <v>38291.74761</v>
      </c>
      <c r="CJ34" s="16">
        <f t="shared" si="61"/>
        <v>33465.919369999996</v>
      </c>
      <c r="CK34" s="16">
        <f t="shared" si="61"/>
        <v>43063.04399</v>
      </c>
      <c r="CL34" s="16">
        <f t="shared" si="61"/>
        <v>36716.451949999995</v>
      </c>
      <c r="CM34" s="16">
        <f t="shared" si="61"/>
        <v>66502.88090999999</v>
      </c>
      <c r="CN34" s="16">
        <f t="shared" si="61"/>
        <v>30208.5728</v>
      </c>
      <c r="CO34" s="16">
        <f t="shared" si="61"/>
        <v>39214.8719</v>
      </c>
      <c r="CP34" s="16">
        <f t="shared" si="61"/>
        <v>38639.91751</v>
      </c>
      <c r="CQ34" s="16">
        <f t="shared" si="61"/>
        <v>44245.972929999996</v>
      </c>
      <c r="CR34" s="16">
        <f t="shared" si="61"/>
        <v>33927.91732000001</v>
      </c>
      <c r="CS34" s="16">
        <f t="shared" si="61"/>
        <v>34002.982520000005</v>
      </c>
      <c r="CT34" s="16">
        <f t="shared" si="61"/>
        <v>39144.72539</v>
      </c>
      <c r="CU34" s="16">
        <f t="shared" si="61"/>
        <v>32159.553090000005</v>
      </c>
      <c r="CV34" s="16">
        <f t="shared" si="61"/>
        <v>37541.760630000004</v>
      </c>
      <c r="CW34" s="16">
        <f t="shared" si="61"/>
        <v>30546.39232</v>
      </c>
      <c r="CX34" s="16">
        <f t="shared" si="61"/>
        <v>49527.53074</v>
      </c>
      <c r="CY34" s="16">
        <f t="shared" si="61"/>
        <v>30347.276930000004</v>
      </c>
      <c r="CZ34" s="16">
        <f t="shared" si="61"/>
        <v>32003.27374</v>
      </c>
      <c r="DA34" s="16">
        <f t="shared" si="61"/>
        <v>35890.10429</v>
      </c>
      <c r="DB34" s="16">
        <f t="shared" si="61"/>
        <v>30571.39664</v>
      </c>
      <c r="DC34" s="16">
        <f t="shared" si="61"/>
        <v>30939.652169999998</v>
      </c>
      <c r="DD34" s="16">
        <f t="shared" si="61"/>
        <v>30198.528580000006</v>
      </c>
      <c r="DE34" s="16">
        <f t="shared" si="61"/>
        <v>29338.072040000003</v>
      </c>
      <c r="DF34" s="16">
        <f t="shared" si="61"/>
        <v>60349.67270999999</v>
      </c>
      <c r="DG34" s="16">
        <f t="shared" si="61"/>
        <v>36357.36878</v>
      </c>
      <c r="DH34" s="16">
        <f t="shared" si="61"/>
        <v>32360.50871</v>
      </c>
      <c r="DI34" s="16">
        <f t="shared" si="61"/>
        <v>32465.651289999998</v>
      </c>
      <c r="DJ34" s="16">
        <f t="shared" si="61"/>
        <v>31457.10489</v>
      </c>
      <c r="DK34" s="16">
        <f t="shared" si="61"/>
        <v>31165.13829</v>
      </c>
      <c r="DL34" s="16">
        <f t="shared" si="61"/>
        <v>290017.655422</v>
      </c>
      <c r="DM34" s="16">
        <f t="shared" si="61"/>
        <v>166758.37424799998</v>
      </c>
      <c r="DN34" s="16">
        <f t="shared" si="61"/>
        <v>165161.919526</v>
      </c>
      <c r="DO34" s="16">
        <f t="shared" si="61"/>
        <v>251827.81327599997</v>
      </c>
      <c r="DP34" s="16">
        <f t="shared" si="61"/>
        <v>244409.046622</v>
      </c>
      <c r="DQ34" s="16">
        <f t="shared" si="61"/>
        <v>37386.233100000005</v>
      </c>
      <c r="DR34" s="16">
        <f t="shared" si="61"/>
        <v>37402.47593</v>
      </c>
      <c r="DS34" s="16">
        <f t="shared" si="61"/>
        <v>33654.38642</v>
      </c>
      <c r="DT34" s="16">
        <f t="shared" si="61"/>
        <v>51800.71782</v>
      </c>
      <c r="DU34" s="16">
        <f t="shared" si="61"/>
        <v>51299.752739999996</v>
      </c>
      <c r="DV34" s="16">
        <f t="shared" si="61"/>
        <v>35766.0541</v>
      </c>
      <c r="DW34" s="16">
        <f t="shared" si="61"/>
        <v>42216.08464</v>
      </c>
      <c r="DX34" s="16">
        <f t="shared" si="61"/>
        <v>41097.49883</v>
      </c>
      <c r="DY34" s="72">
        <f>SUM(C34:DX34)</f>
        <v>5846456.043731001</v>
      </c>
    </row>
    <row r="35" s="10" customFormat="1" ht="13.5" customHeight="1">
      <c r="DA35" s="45"/>
    </row>
    <row r="36" spans="3:128" s="10" customFormat="1" ht="13.5" customHeight="1">
      <c r="C36" s="17">
        <f aca="true" t="shared" si="62" ref="C36:AH36">C34/C7/12</f>
        <v>6.496619138791079</v>
      </c>
      <c r="D36" s="17">
        <f t="shared" si="62"/>
        <v>6.386568804990624</v>
      </c>
      <c r="E36" s="17">
        <f t="shared" si="62"/>
        <v>5.807729422498927</v>
      </c>
      <c r="F36" s="17">
        <f t="shared" si="62"/>
        <v>6.3326713170508215</v>
      </c>
      <c r="G36" s="17">
        <f t="shared" si="62"/>
        <v>6.403677138694639</v>
      </c>
      <c r="H36" s="17">
        <f t="shared" si="62"/>
        <v>6.5628004307116115</v>
      </c>
      <c r="I36" s="17">
        <f t="shared" si="62"/>
        <v>5.720905876369327</v>
      </c>
      <c r="J36" s="17">
        <f t="shared" si="62"/>
        <v>6.322538328946408</v>
      </c>
      <c r="K36" s="17">
        <f t="shared" si="62"/>
        <v>6.269105875743076</v>
      </c>
      <c r="L36" s="17">
        <f t="shared" si="62"/>
        <v>6.156300483372003</v>
      </c>
      <c r="M36" s="17">
        <f t="shared" si="62"/>
        <v>6.329253392430409</v>
      </c>
      <c r="N36" s="17">
        <f t="shared" si="62"/>
        <v>6.468809804531013</v>
      </c>
      <c r="O36" s="17">
        <f t="shared" si="62"/>
        <v>6.131396364123386</v>
      </c>
      <c r="P36" s="17">
        <f t="shared" si="62"/>
        <v>5.703537826537665</v>
      </c>
      <c r="Q36" s="17">
        <f t="shared" si="62"/>
        <v>6.465466982802226</v>
      </c>
      <c r="R36" s="17">
        <f t="shared" si="62"/>
        <v>6.507712431693989</v>
      </c>
      <c r="S36" s="17">
        <f t="shared" si="62"/>
        <v>5.812538494682801</v>
      </c>
      <c r="T36" s="17">
        <f t="shared" si="62"/>
        <v>6.153290934568749</v>
      </c>
      <c r="U36" s="17">
        <f t="shared" si="62"/>
        <v>6.178759539190353</v>
      </c>
      <c r="V36" s="17">
        <f t="shared" si="62"/>
        <v>6.097793827719425</v>
      </c>
      <c r="W36" s="17">
        <f t="shared" si="62"/>
        <v>6.057889446019373</v>
      </c>
      <c r="X36" s="17">
        <f t="shared" si="62"/>
        <v>6.14552627631361</v>
      </c>
      <c r="Y36" s="17">
        <f t="shared" si="62"/>
        <v>6.788102842003853</v>
      </c>
      <c r="Z36" s="17">
        <f t="shared" si="62"/>
        <v>5.847832498969922</v>
      </c>
      <c r="AA36" s="17">
        <f t="shared" si="62"/>
        <v>5.759369462253566</v>
      </c>
      <c r="AB36" s="17">
        <f t="shared" si="62"/>
        <v>6.167414480944991</v>
      </c>
      <c r="AC36" s="17">
        <f t="shared" si="62"/>
        <v>6.452405784398079</v>
      </c>
      <c r="AD36" s="17">
        <f t="shared" si="62"/>
        <v>6.315183954748247</v>
      </c>
      <c r="AE36" s="17">
        <f t="shared" si="62"/>
        <v>6.028431407615909</v>
      </c>
      <c r="AF36" s="17">
        <f t="shared" si="62"/>
        <v>5.590689298401421</v>
      </c>
      <c r="AG36" s="17">
        <f t="shared" si="62"/>
        <v>6.591766203906136</v>
      </c>
      <c r="AH36" s="17">
        <f t="shared" si="62"/>
        <v>5.839386642569486</v>
      </c>
      <c r="AI36" s="17">
        <f aca="true" t="shared" si="63" ref="AI36:BN36">AI34/AI7/12</f>
        <v>6.495555523528999</v>
      </c>
      <c r="AJ36" s="17">
        <f t="shared" si="63"/>
        <v>6.479137703583063</v>
      </c>
      <c r="AK36" s="17">
        <f t="shared" si="63"/>
        <v>5.597139091419787</v>
      </c>
      <c r="AL36" s="17">
        <f t="shared" si="63"/>
        <v>5.891012826405085</v>
      </c>
      <c r="AM36" s="17">
        <f t="shared" si="63"/>
        <v>6.452880874936965</v>
      </c>
      <c r="AN36" s="17">
        <f t="shared" si="63"/>
        <v>5.934721740884156</v>
      </c>
      <c r="AO36" s="17">
        <f t="shared" si="63"/>
        <v>5.949136936544786</v>
      </c>
      <c r="AP36" s="17">
        <f t="shared" si="63"/>
        <v>5.93210023364486</v>
      </c>
      <c r="AQ36" s="17">
        <f t="shared" si="63"/>
        <v>6.410830925925926</v>
      </c>
      <c r="AR36" s="17">
        <f t="shared" si="63"/>
        <v>6.372956488082757</v>
      </c>
      <c r="AS36" s="17">
        <f t="shared" si="63"/>
        <v>6.324918714601464</v>
      </c>
      <c r="AT36" s="17">
        <f t="shared" si="63"/>
        <v>6.286826294498382</v>
      </c>
      <c r="AU36" s="17">
        <f t="shared" si="63"/>
        <v>6.207239391776128</v>
      </c>
      <c r="AV36" s="17">
        <f t="shared" si="63"/>
        <v>6.020432805570338</v>
      </c>
      <c r="AW36" s="17">
        <f t="shared" si="63"/>
        <v>6.0059119559200065</v>
      </c>
      <c r="AX36" s="17">
        <f t="shared" si="63"/>
        <v>5.794331391391961</v>
      </c>
      <c r="AY36" s="17">
        <f t="shared" si="63"/>
        <v>6.345492228070174</v>
      </c>
      <c r="AZ36" s="17">
        <f t="shared" si="63"/>
        <v>6.421979653798349</v>
      </c>
      <c r="BA36" s="17">
        <f t="shared" si="63"/>
        <v>5.671697095849974</v>
      </c>
      <c r="BB36" s="17">
        <f t="shared" si="63"/>
        <v>6.43911112652522</v>
      </c>
      <c r="BC36" s="17">
        <f t="shared" si="63"/>
        <v>5.850768073152857</v>
      </c>
      <c r="BD36" s="17">
        <f t="shared" si="63"/>
        <v>6.344098277711562</v>
      </c>
      <c r="BE36" s="17">
        <f t="shared" si="63"/>
        <v>6.358720525976935</v>
      </c>
      <c r="BF36" s="17">
        <f t="shared" si="63"/>
        <v>6.294046741564176</v>
      </c>
      <c r="BG36" s="17">
        <f t="shared" si="63"/>
        <v>5.796686853448278</v>
      </c>
      <c r="BH36" s="17">
        <f t="shared" si="63"/>
        <v>6.295845611179542</v>
      </c>
      <c r="BI36" s="17">
        <f t="shared" si="63"/>
        <v>6.085583608224131</v>
      </c>
      <c r="BJ36" s="17">
        <f t="shared" si="63"/>
        <v>6.221128958098107</v>
      </c>
      <c r="BK36" s="17">
        <f t="shared" si="63"/>
        <v>6.3008842522330255</v>
      </c>
      <c r="BL36" s="17">
        <f t="shared" si="63"/>
        <v>5.547952424942264</v>
      </c>
      <c r="BM36" s="17">
        <f t="shared" si="63"/>
        <v>6.5722813582594</v>
      </c>
      <c r="BN36" s="17">
        <f t="shared" si="63"/>
        <v>6.352243153846154</v>
      </c>
      <c r="BO36" s="17">
        <f aca="true" t="shared" si="64" ref="BO36:CT36">BO34/BO7/12</f>
        <v>6.075204719207896</v>
      </c>
      <c r="BP36" s="17">
        <f t="shared" si="64"/>
        <v>6.358193814083961</v>
      </c>
      <c r="BQ36" s="17">
        <f t="shared" si="64"/>
        <v>6.082169135855057</v>
      </c>
      <c r="BR36" s="17">
        <f t="shared" si="64"/>
        <v>6.408741182635873</v>
      </c>
      <c r="BS36" s="17">
        <f t="shared" si="64"/>
        <v>6.579480156153372</v>
      </c>
      <c r="BT36" s="17">
        <f t="shared" si="64"/>
        <v>5.9614179180887374</v>
      </c>
      <c r="BU36" s="17">
        <f t="shared" si="64"/>
        <v>5.611993165654575</v>
      </c>
      <c r="BV36" s="17">
        <f t="shared" si="64"/>
        <v>5.592997315668899</v>
      </c>
      <c r="BW36" s="17">
        <f t="shared" si="64"/>
        <v>5.869956256201629</v>
      </c>
      <c r="BX36" s="17">
        <f t="shared" si="64"/>
        <v>6.176781925418569</v>
      </c>
      <c r="BY36" s="17">
        <f t="shared" si="64"/>
        <v>6.358170005257624</v>
      </c>
      <c r="BZ36" s="17">
        <f t="shared" si="64"/>
        <v>5.8348155561039805</v>
      </c>
      <c r="CA36" s="17">
        <f t="shared" si="64"/>
        <v>6.427902538997121</v>
      </c>
      <c r="CB36" s="17">
        <f t="shared" si="64"/>
        <v>5.5275748708010335</v>
      </c>
      <c r="CC36" s="17">
        <f t="shared" si="64"/>
        <v>5.7191330643119365</v>
      </c>
      <c r="CD36" s="17">
        <f t="shared" si="64"/>
        <v>5.8446822016460915</v>
      </c>
      <c r="CE36" s="17">
        <f t="shared" si="64"/>
        <v>5.699400769721261</v>
      </c>
      <c r="CF36" s="17">
        <f t="shared" si="64"/>
        <v>5.539049118070555</v>
      </c>
      <c r="CG36" s="17">
        <f t="shared" si="64"/>
        <v>6.512242396184063</v>
      </c>
      <c r="CH36" s="17">
        <f t="shared" si="64"/>
        <v>5.904512310678377</v>
      </c>
      <c r="CI36" s="17">
        <f t="shared" si="64"/>
        <v>5.646750960007078</v>
      </c>
      <c r="CJ36" s="17">
        <f t="shared" si="64"/>
        <v>6.47510242434796</v>
      </c>
      <c r="CK36" s="17">
        <f t="shared" si="64"/>
        <v>5.652208220454664</v>
      </c>
      <c r="CL36" s="17">
        <f t="shared" si="64"/>
        <v>5.517951901112112</v>
      </c>
      <c r="CM36" s="17">
        <f t="shared" si="64"/>
        <v>5.574798051000904</v>
      </c>
      <c r="CN36" s="17">
        <f t="shared" si="64"/>
        <v>5.619154166666667</v>
      </c>
      <c r="CO36" s="17">
        <f t="shared" si="64"/>
        <v>5.783904410029499</v>
      </c>
      <c r="CP36" s="17">
        <f t="shared" si="64"/>
        <v>5.68802883913325</v>
      </c>
      <c r="CQ36" s="17">
        <f t="shared" si="64"/>
        <v>6.162735100841272</v>
      </c>
      <c r="CR36" s="17">
        <f t="shared" si="64"/>
        <v>5.596449808656639</v>
      </c>
      <c r="CS36" s="17">
        <f t="shared" si="64"/>
        <v>5.564771949463211</v>
      </c>
      <c r="CT36" s="17">
        <f t="shared" si="64"/>
        <v>5.733978641530439</v>
      </c>
      <c r="CU36" s="17">
        <f aca="true" t="shared" si="65" ref="CU36:DX36">CU34/CU7/12</f>
        <v>5.584419165451137</v>
      </c>
      <c r="CV36" s="17">
        <f t="shared" si="65"/>
        <v>5.6136372734613325</v>
      </c>
      <c r="CW36" s="17">
        <f t="shared" si="65"/>
        <v>5.641694799054374</v>
      </c>
      <c r="CX36" s="17">
        <f t="shared" si="65"/>
        <v>5.737134039940692</v>
      </c>
      <c r="CY36" s="17">
        <f t="shared" si="65"/>
        <v>5.5666734408247125</v>
      </c>
      <c r="CZ36" s="17">
        <f t="shared" si="65"/>
        <v>5.563077760394939</v>
      </c>
      <c r="DA36" s="17">
        <f t="shared" si="65"/>
        <v>6.560302750968781</v>
      </c>
      <c r="DB36" s="17">
        <f t="shared" si="65"/>
        <v>5.50955100922722</v>
      </c>
      <c r="DC36" s="17">
        <f t="shared" si="65"/>
        <v>5.524543277265909</v>
      </c>
      <c r="DD36" s="17">
        <f t="shared" si="65"/>
        <v>6.052294488536156</v>
      </c>
      <c r="DE36" s="17">
        <f t="shared" si="65"/>
        <v>5.815507461148115</v>
      </c>
      <c r="DF36" s="17">
        <f t="shared" si="65"/>
        <v>5.6755889769777665</v>
      </c>
      <c r="DG36" s="17">
        <f t="shared" si="65"/>
        <v>5.67587248345198</v>
      </c>
      <c r="DH36" s="17">
        <f t="shared" si="65"/>
        <v>5.835769442039962</v>
      </c>
      <c r="DI36" s="17">
        <f t="shared" si="65"/>
        <v>5.8069777652572085</v>
      </c>
      <c r="DJ36" s="17">
        <f t="shared" si="65"/>
        <v>5.6025334633468695</v>
      </c>
      <c r="DK36" s="17">
        <f t="shared" si="65"/>
        <v>5.696632720991445</v>
      </c>
      <c r="DL36" s="17">
        <f t="shared" si="65"/>
        <v>6.124252578829114</v>
      </c>
      <c r="DM36" s="17">
        <f t="shared" si="65"/>
        <v>6.017898487499278</v>
      </c>
      <c r="DN36" s="17">
        <f t="shared" si="65"/>
        <v>6.233748491251114</v>
      </c>
      <c r="DO36" s="17">
        <f t="shared" si="65"/>
        <v>5.573286000513446</v>
      </c>
      <c r="DP36" s="17">
        <f t="shared" si="65"/>
        <v>5.638352449085993</v>
      </c>
      <c r="DQ36" s="17">
        <f t="shared" si="65"/>
        <v>5.801712150837989</v>
      </c>
      <c r="DR36" s="17">
        <f t="shared" si="65"/>
        <v>5.811808678289515</v>
      </c>
      <c r="DS36" s="17">
        <f t="shared" si="65"/>
        <v>5.914239143118235</v>
      </c>
      <c r="DT36" s="17">
        <f t="shared" si="65"/>
        <v>5.863524157837543</v>
      </c>
      <c r="DU36" s="17">
        <f t="shared" si="65"/>
        <v>5.7973683143477075</v>
      </c>
      <c r="DV36" s="17">
        <f t="shared" si="65"/>
        <v>6.437374748020159</v>
      </c>
      <c r="DW36" s="17">
        <f t="shared" si="65"/>
        <v>6.300155897803248</v>
      </c>
      <c r="DX36" s="17">
        <f t="shared" si="65"/>
        <v>5.639373570173994</v>
      </c>
    </row>
    <row r="37" s="46" customFormat="1" ht="12.75">
      <c r="DA37" s="47"/>
    </row>
    <row r="38" s="5" customFormat="1" ht="12.75">
      <c r="DA38" s="27"/>
    </row>
    <row r="39" spans="105:118" s="5" customFormat="1" ht="12.75">
      <c r="DA39" s="27"/>
      <c r="DN39" s="41"/>
    </row>
    <row r="40" s="5" customFormat="1" ht="12.75">
      <c r="DA40" s="27"/>
    </row>
    <row r="41" s="5" customFormat="1" ht="12.75">
      <c r="DA41" s="27"/>
    </row>
    <row r="42" s="5" customFormat="1" ht="12.75">
      <c r="DA42" s="27"/>
    </row>
    <row r="43" s="5" customFormat="1" ht="12.75">
      <c r="DA43" s="27"/>
    </row>
    <row r="44" s="5" customFormat="1" ht="12.75">
      <c r="DA44" s="27"/>
    </row>
    <row r="45" s="5" customFormat="1" ht="12.75">
      <c r="DA45" s="27"/>
    </row>
    <row r="46" s="5" customFormat="1" ht="12.75">
      <c r="DA46" s="27"/>
    </row>
    <row r="47" s="5" customFormat="1" ht="12.75">
      <c r="DA47" s="27"/>
    </row>
    <row r="48" s="5" customFormat="1" ht="12.75">
      <c r="DA48" s="27"/>
    </row>
    <row r="49" s="5" customFormat="1" ht="12.75">
      <c r="DA49" s="27"/>
    </row>
    <row r="50" s="5" customFormat="1" ht="12.75">
      <c r="DA50" s="27"/>
    </row>
    <row r="51" s="5" customFormat="1" ht="12.75">
      <c r="DA51" s="27"/>
    </row>
    <row r="52" s="5" customFormat="1" ht="12.75">
      <c r="DA52" s="27"/>
    </row>
    <row r="53" s="5" customFormat="1" ht="12.75">
      <c r="DA53" s="27"/>
    </row>
    <row r="54" s="5" customFormat="1" ht="12.75">
      <c r="DA54" s="27"/>
    </row>
    <row r="55" s="5" customFormat="1" ht="12.75">
      <c r="DA55" s="27"/>
    </row>
    <row r="56" s="5" customFormat="1" ht="12.75">
      <c r="DA56" s="27"/>
    </row>
    <row r="57" s="5" customFormat="1" ht="12.75">
      <c r="DA57" s="27"/>
    </row>
    <row r="58" s="5" customFormat="1" ht="12.75">
      <c r="DA58" s="27"/>
    </row>
    <row r="59" s="5" customFormat="1" ht="12.75">
      <c r="DA59" s="27"/>
    </row>
    <row r="60" s="5" customFormat="1" ht="12.75">
      <c r="DA60" s="27"/>
    </row>
    <row r="61" s="5" customFormat="1" ht="12.75">
      <c r="DA61" s="27"/>
    </row>
    <row r="62" s="5" customFormat="1" ht="12.75">
      <c r="DA62" s="27"/>
    </row>
    <row r="63" s="5" customFormat="1" ht="12.75">
      <c r="DA63" s="27"/>
    </row>
    <row r="64" s="5" customFormat="1" ht="12.75">
      <c r="DA64" s="27"/>
    </row>
    <row r="65" s="5" customFormat="1" ht="12.75">
      <c r="DA65" s="27"/>
    </row>
    <row r="66" s="5" customFormat="1" ht="12.75">
      <c r="DA66" s="27"/>
    </row>
    <row r="67" s="5" customFormat="1" ht="12.75">
      <c r="DA67" s="27"/>
    </row>
    <row r="68" s="5" customFormat="1" ht="12.75">
      <c r="DA68" s="27"/>
    </row>
    <row r="69" s="5" customFormat="1" ht="12.75">
      <c r="DA69" s="27"/>
    </row>
    <row r="70" s="5" customFormat="1" ht="12.75">
      <c r="DA70" s="27"/>
    </row>
    <row r="71" s="5" customFormat="1" ht="12.75">
      <c r="DA71" s="27"/>
    </row>
    <row r="72" s="5" customFormat="1" ht="12.75">
      <c r="DA72" s="27"/>
    </row>
    <row r="73" s="5" customFormat="1" ht="12.75">
      <c r="DA73" s="27"/>
    </row>
    <row r="74" s="5" customFormat="1" ht="12.75">
      <c r="DA74" s="27"/>
    </row>
    <row r="75" s="5" customFormat="1" ht="12.75">
      <c r="DA75" s="27"/>
    </row>
    <row r="76" s="5" customFormat="1" ht="12.75">
      <c r="DA76" s="27"/>
    </row>
    <row r="77" s="5" customFormat="1" ht="12.75">
      <c r="DA77" s="27"/>
    </row>
    <row r="78" s="5" customFormat="1" ht="12.75">
      <c r="DA78" s="27"/>
    </row>
    <row r="79" s="5" customFormat="1" ht="12.75">
      <c r="DA79" s="27"/>
    </row>
    <row r="80" s="5" customFormat="1" ht="12.75">
      <c r="DA80" s="27"/>
    </row>
    <row r="81" s="5" customFormat="1" ht="12.75">
      <c r="DA81" s="27"/>
    </row>
    <row r="82" s="5" customFormat="1" ht="12.75">
      <c r="DA82" s="27"/>
    </row>
    <row r="83" s="5" customFormat="1" ht="12.75">
      <c r="DA83" s="27"/>
    </row>
    <row r="84" s="5" customFormat="1" ht="12.75">
      <c r="DA84" s="27"/>
    </row>
    <row r="85" s="5" customFormat="1" ht="12.75">
      <c r="DA85" s="27"/>
    </row>
    <row r="86" s="5" customFormat="1" ht="12.75">
      <c r="DA86" s="27"/>
    </row>
    <row r="87" s="5" customFormat="1" ht="12.75">
      <c r="DA87" s="27"/>
    </row>
    <row r="88" s="5" customFormat="1" ht="12.75">
      <c r="DA88" s="27"/>
    </row>
    <row r="89" s="5" customFormat="1" ht="12.75">
      <c r="DA89" s="27"/>
    </row>
    <row r="90" s="5" customFormat="1" ht="12.75">
      <c r="DA90" s="27"/>
    </row>
    <row r="91" s="5" customFormat="1" ht="12.75">
      <c r="DA91" s="27"/>
    </row>
    <row r="92" s="5" customFormat="1" ht="12.75">
      <c r="DA92" s="27"/>
    </row>
    <row r="93" s="5" customFormat="1" ht="12.75">
      <c r="DA93" s="27"/>
    </row>
    <row r="94" s="5" customFormat="1" ht="12.75">
      <c r="DA94" s="27"/>
    </row>
    <row r="95" s="5" customFormat="1" ht="12.75">
      <c r="DA95" s="27"/>
    </row>
    <row r="96" s="5" customFormat="1" ht="12.75">
      <c r="DA96" s="27"/>
    </row>
    <row r="97" s="5" customFormat="1" ht="12.75">
      <c r="DA97" s="27"/>
    </row>
    <row r="98" s="5" customFormat="1" ht="12.75">
      <c r="DA98" s="27"/>
    </row>
    <row r="99" s="5" customFormat="1" ht="12.75">
      <c r="DA99" s="27"/>
    </row>
    <row r="100" s="5" customFormat="1" ht="12.75">
      <c r="DA100" s="27"/>
    </row>
    <row r="101" s="5" customFormat="1" ht="12.75">
      <c r="DA101" s="27"/>
    </row>
    <row r="102" s="5" customFormat="1" ht="12.75">
      <c r="DA102" s="27"/>
    </row>
    <row r="103" s="5" customFormat="1" ht="12.75">
      <c r="DA103" s="27"/>
    </row>
    <row r="104" s="5" customFormat="1" ht="12.75">
      <c r="DA104" s="27"/>
    </row>
    <row r="105" s="5" customFormat="1" ht="12.75">
      <c r="DA105" s="27"/>
    </row>
    <row r="106" s="5" customFormat="1" ht="12.75">
      <c r="DA106" s="27"/>
    </row>
    <row r="107" s="5" customFormat="1" ht="12.75">
      <c r="DA107" s="27"/>
    </row>
    <row r="108" s="5" customFormat="1" ht="12.75">
      <c r="DA108" s="27"/>
    </row>
    <row r="109" s="5" customFormat="1" ht="12.75">
      <c r="DA109" s="27"/>
    </row>
    <row r="110" s="5" customFormat="1" ht="12.75">
      <c r="DA110" s="27"/>
    </row>
    <row r="111" s="5" customFormat="1" ht="12.75">
      <c r="DA111" s="27"/>
    </row>
  </sheetData>
  <sheetProtection/>
  <mergeCells count="13">
    <mergeCell ref="A9:A12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2017-11-10T12:29:06Z</dcterms:modified>
  <cp:category/>
  <cp:version/>
  <cp:contentType/>
  <cp:contentStatus/>
</cp:coreProperties>
</file>